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360" windowHeight="7620" activeTab="0"/>
  </bookViews>
  <sheets>
    <sheet name="Лист1" sheetId="1" r:id="rId1"/>
  </sheets>
  <definedNames>
    <definedName name="_xlnm.Print_Titles" localSheetId="0">'Лист1'!$19:$19</definedName>
  </definedNames>
  <calcPr fullCalcOnLoad="1"/>
</workbook>
</file>

<file path=xl/sharedStrings.xml><?xml version="1.0" encoding="utf-8"?>
<sst xmlns="http://schemas.openxmlformats.org/spreadsheetml/2006/main" count="484" uniqueCount="116">
  <si>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</si>
  <si>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</si>
  <si>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</si>
  <si>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</si>
  <si>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</si>
  <si>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</si>
  <si>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</si>
  <si>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</si>
  <si>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</si>
  <si>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</si>
  <si>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</si>
  <si>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</si>
  <si>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</si>
  <si>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</si>
  <si>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</si>
  <si>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</si>
  <si>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</si>
  <si>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</si>
  <si>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</si>
  <si>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</si>
  <si>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</si>
  <si>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</si>
  <si>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</si>
  <si>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</si>
  <si>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</si>
  <si>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</si>
  <si>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822</t>
  </si>
  <si>
    <t>999</t>
  </si>
  <si>
    <t>7514</t>
  </si>
  <si>
    <t>БЕЗВОЗМЕЗДНЫЕ ПОСТУПЛЕНИЯ</t>
  </si>
  <si>
    <t>НАЛОГИ НА ПРИБЫЛЬ, ДОХОДЫ</t>
  </si>
  <si>
    <t>Налог на имущество физических лиц</t>
  </si>
  <si>
    <t>Земельный налог</t>
  </si>
  <si>
    <t xml:space="preserve">ВСЕГО ДОХОДОВ 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</si>
  <si>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</si>
  <si>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</si>
  <si>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</si>
  <si>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</si>
  <si>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(тыс. рублей)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</si>
  <si>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</si>
  <si>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</si>
  <si>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</si>
  <si>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</si>
  <si>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</si>
  <si>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</si>
  <si>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Дотации бюджетам бюджетной системы Российской Федерации</t>
  </si>
  <si>
    <t>49</t>
  </si>
  <si>
    <t>30</t>
  </si>
  <si>
    <t>35</t>
  </si>
  <si>
    <t>118</t>
  </si>
  <si>
    <t xml:space="preserve">БЕЗВОЗМЕЗДНЫЕ ПОСТУПЛЕНИЯ ОТ ДРУГИХ БЮДЖЕТОВ БЮДЖЕТНОЙ СИСТЕМЫ РОССИЙСКОЙ ФЕДЕРАЦИИ
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</si>
  <si>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</si>
  <si>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</si>
  <si>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</si>
  <si>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040</t>
  </si>
  <si>
    <t xml:space="preserve">Земельный налог с физических лиц
</t>
  </si>
  <si>
    <t xml:space="preserve">Земельный налог с организаций
</t>
  </si>
  <si>
    <t>15</t>
  </si>
  <si>
    <t>19</t>
  </si>
  <si>
    <t>40</t>
  </si>
  <si>
    <t>Иные межбюджетные трансферты</t>
  </si>
  <si>
    <t>Прочие дотации</t>
  </si>
  <si>
    <t>Дотации на выравнивание бюджетной обеспеченности</t>
  </si>
  <si>
    <t>16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</si>
  <si>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</si>
  <si>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</si>
  <si>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</si>
  <si>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8203</t>
  </si>
  <si>
    <t>8802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</si>
  <si>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</si>
  <si>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Приложение 2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</si>
  <si>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</si>
  <si>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2722</t>
  </si>
  <si>
    <t>03</t>
  </si>
  <si>
    <t>НАЛОГИ НА ТОВАРЫ (РАБОТЫ, УСЛУГИ), РЕАЛИЗУЕМЫЕ НА ТЕРРИТОРИИ РОССИЙСКОЙ ФЕДЕРАЦИИ</t>
  </si>
  <si>
    <t>230</t>
  </si>
  <si>
    <t>231</t>
  </si>
  <si>
    <t>240</t>
  </si>
  <si>
    <t>241</t>
  </si>
  <si>
    <t>250</t>
  </si>
  <si>
    <t>251</t>
  </si>
  <si>
    <t>260</t>
  </si>
  <si>
    <t>261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</si>
  <si>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</si>
  <si>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</si>
  <si>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</si>
  <si>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</si>
  <si>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>Субвенции бюджетам сельских поселений на выполнение передаваемых полномочий субъектов Российской Федерации  (по созданию и обеспечению деятельности административных комиссий)</t>
  </si>
  <si>
    <t xml:space="preserve">Прочие дотации бюджетам сельских поселений
</t>
  </si>
  <si>
    <t>Прочие дотации бюджетам сельских поселений ( на частичную компенсацию расходов на оплату труда работников муниципальных учреждений)</t>
  </si>
  <si>
    <t xml:space="preserve">Акцизы по подакцизным товарам (продукции), производимым на территории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</si>
  <si>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</si>
  <si>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</si>
  <si>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</si>
  <si>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</si>
  <si>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</si>
  <si>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</si>
  <si>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</si>
  <si>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</si>
  <si>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Субвенции бюджетам бюджетной системы Российской Федерации
</t>
  </si>
  <si>
    <t>Доходы бюджета Новоникольского сельсовета Большеулуйского района на 2024 год и плановый период 2025-2026 годов</t>
  </si>
  <si>
    <t>Доходы бюджета      2024 года</t>
  </si>
  <si>
    <t>Доходы  бюджета     2025 года</t>
  </si>
  <si>
    <t xml:space="preserve">Доходы бюджета    2026 года </t>
  </si>
  <si>
    <t xml:space="preserve">ШТРАФЫ, САНКЦИИ, ВОЗМЕЩЕНИЕ УЩЕРБА
</t>
  </si>
  <si>
    <t>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</si>
  <si>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</si>
  <si>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020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</si>
  <si>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</si>
  <si>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</si>
  <si>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к  Решению Новоникольского сельского</t>
  </si>
  <si>
    <t>Совета депутатов от 27.12.2023 № 105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</si>
  <si>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</si>
  <si>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</si>
  <si>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к Решению Новоникольского сельского</t>
  </si>
  <si>
    <t>Совета депутатов от 14.03.2024 № 109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</si>
</sst>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center" textRotation="90"/>
    </xf>
    <xf numFmtId="1" fontId="7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2" fontId="4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="86" zoomScaleNormal="86" zoomScalePageLayoutView="0" workbookViewId="0" topLeftCell="A1">
      <selection activeCell="K3" sqref="K3:O3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61.003906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12.625" style="37" bestFit="1" customWidth="1"/>
  </cols>
  <sheetData>
    <row r="1" spans="1:15" ht="2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48" t="s">
        <v>70</v>
      </c>
      <c r="L1" s="48"/>
      <c r="M1" s="48"/>
      <c r="N1" s="48"/>
      <c r="O1" s="48"/>
    </row>
    <row r="2" spans="1:15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48" t="s">
        <v>114</v>
      </c>
      <c r="L2" s="48"/>
      <c r="M2" s="48"/>
      <c r="N2" s="48"/>
      <c r="O2" s="48"/>
    </row>
    <row r="3" spans="1:15" ht="15.75">
      <c r="A3" s="13"/>
      <c r="B3" s="13"/>
      <c r="C3" s="13"/>
      <c r="D3" s="13"/>
      <c r="E3" s="13"/>
      <c r="F3" s="13"/>
      <c r="G3" s="13"/>
      <c r="H3" s="13"/>
      <c r="I3" s="13"/>
      <c r="J3" s="13"/>
      <c r="K3" s="48" t="s">
        <v>115</v>
      </c>
      <c r="L3" s="48"/>
      <c r="M3" s="48"/>
      <c r="N3" s="48"/>
      <c r="O3" s="48"/>
    </row>
    <row r="4" spans="1:15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43"/>
      <c r="L4" s="43"/>
      <c r="M4" s="43"/>
      <c r="N4" s="43"/>
      <c r="O4" s="43"/>
    </row>
    <row r="5" spans="1:15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48" t="s">
        <v>70</v>
      </c>
      <c r="L5" s="48"/>
      <c r="M5" s="48"/>
      <c r="N5" s="48"/>
      <c r="O5" s="48"/>
    </row>
    <row r="6" spans="1:15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48" t="s">
        <v>110</v>
      </c>
      <c r="L6" s="48"/>
      <c r="M6" s="48"/>
      <c r="N6" s="48"/>
      <c r="O6" s="48"/>
    </row>
    <row r="7" spans="1:15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48" t="s">
        <v>111</v>
      </c>
      <c r="L7" s="48"/>
      <c r="M7" s="48"/>
      <c r="N7" s="48"/>
      <c r="O7" s="48"/>
    </row>
    <row r="8" spans="1:19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S8" t="s">
        <v>39</v>
      </c>
    </row>
    <row r="9" spans="1:15" ht="15.75">
      <c r="A9" s="13"/>
      <c r="B9" s="13"/>
      <c r="C9" s="13"/>
      <c r="D9" s="13"/>
      <c r="E9" s="13"/>
      <c r="F9" s="13"/>
      <c r="G9" s="13"/>
      <c r="H9" s="13"/>
      <c r="I9" s="13"/>
      <c r="J9" s="22" t="s">
        <v>100</v>
      </c>
      <c r="K9" s="13"/>
      <c r="L9" s="13"/>
      <c r="M9" s="13"/>
      <c r="N9" s="13"/>
      <c r="O9" s="13"/>
    </row>
    <row r="10" spans="1:19" ht="15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 t="s">
        <v>38</v>
      </c>
      <c r="S10" t="s">
        <v>39</v>
      </c>
    </row>
    <row r="11" spans="1:16" ht="12.75" customHeight="1">
      <c r="A11" s="47" t="s">
        <v>4</v>
      </c>
      <c r="B11" s="46" t="s">
        <v>3</v>
      </c>
      <c r="C11" s="46"/>
      <c r="D11" s="46"/>
      <c r="E11" s="46"/>
      <c r="F11" s="46"/>
      <c r="G11" s="46"/>
      <c r="H11" s="46"/>
      <c r="I11" s="46"/>
      <c r="J11" s="44" t="s">
        <v>44</v>
      </c>
      <c r="K11" s="44" t="s">
        <v>101</v>
      </c>
      <c r="L11" s="16"/>
      <c r="M11" s="16"/>
      <c r="N11" s="44" t="s">
        <v>102</v>
      </c>
      <c r="O11" s="44" t="s">
        <v>103</v>
      </c>
      <c r="P11" s="38"/>
    </row>
    <row r="12" spans="1:16" ht="15.75">
      <c r="A12" s="47"/>
      <c r="B12" s="45" t="s">
        <v>41</v>
      </c>
      <c r="C12" s="45" t="s">
        <v>5</v>
      </c>
      <c r="D12" s="45" t="s">
        <v>9</v>
      </c>
      <c r="E12" s="45" t="s">
        <v>6</v>
      </c>
      <c r="F12" s="45" t="s">
        <v>7</v>
      </c>
      <c r="G12" s="45" t="s">
        <v>8</v>
      </c>
      <c r="H12" s="45" t="s">
        <v>42</v>
      </c>
      <c r="I12" s="45" t="s">
        <v>43</v>
      </c>
      <c r="J12" s="44"/>
      <c r="K12" s="44"/>
      <c r="L12" s="16"/>
      <c r="M12" s="16"/>
      <c r="N12" s="44"/>
      <c r="O12" s="44"/>
      <c r="P12" s="38"/>
    </row>
    <row r="13" spans="1:16" ht="15.75">
      <c r="A13" s="47"/>
      <c r="B13" s="45"/>
      <c r="C13" s="45"/>
      <c r="D13" s="45"/>
      <c r="E13" s="45"/>
      <c r="F13" s="45"/>
      <c r="G13" s="45"/>
      <c r="H13" s="45"/>
      <c r="I13" s="45"/>
      <c r="J13" s="44"/>
      <c r="K13" s="44"/>
      <c r="L13" s="16"/>
      <c r="M13" s="16"/>
      <c r="N13" s="44"/>
      <c r="O13" s="44"/>
      <c r="P13" s="38"/>
    </row>
    <row r="14" spans="1:16" ht="15.75">
      <c r="A14" s="47"/>
      <c r="B14" s="45"/>
      <c r="C14" s="45"/>
      <c r="D14" s="45"/>
      <c r="E14" s="45"/>
      <c r="F14" s="45"/>
      <c r="G14" s="45"/>
      <c r="H14" s="45"/>
      <c r="I14" s="45"/>
      <c r="J14" s="44"/>
      <c r="K14" s="44"/>
      <c r="L14" s="16"/>
      <c r="M14" s="16"/>
      <c r="N14" s="44"/>
      <c r="O14" s="44"/>
      <c r="P14" s="38"/>
    </row>
    <row r="15" spans="1:16" ht="15.75">
      <c r="A15" s="47"/>
      <c r="B15" s="45"/>
      <c r="C15" s="45"/>
      <c r="D15" s="45"/>
      <c r="E15" s="45"/>
      <c r="F15" s="45"/>
      <c r="G15" s="45"/>
      <c r="H15" s="45"/>
      <c r="I15" s="45"/>
      <c r="J15" s="44"/>
      <c r="K15" s="44"/>
      <c r="L15" s="16"/>
      <c r="M15" s="16"/>
      <c r="N15" s="44"/>
      <c r="O15" s="44"/>
      <c r="P15" s="38"/>
    </row>
    <row r="16" spans="1:22" ht="15.75">
      <c r="A16" s="47"/>
      <c r="B16" s="45"/>
      <c r="C16" s="45"/>
      <c r="D16" s="45"/>
      <c r="E16" s="45"/>
      <c r="F16" s="45"/>
      <c r="G16" s="45"/>
      <c r="H16" s="45"/>
      <c r="I16" s="45"/>
      <c r="J16" s="44"/>
      <c r="K16" s="44"/>
      <c r="L16" s="16"/>
      <c r="M16" s="16"/>
      <c r="N16" s="44"/>
      <c r="O16" s="44"/>
      <c r="P16" s="38"/>
      <c r="T16" t="s">
        <v>39</v>
      </c>
      <c r="V16" t="s">
        <v>39</v>
      </c>
    </row>
    <row r="17" spans="1:16" ht="15.75">
      <c r="A17" s="47"/>
      <c r="B17" s="45"/>
      <c r="C17" s="45"/>
      <c r="D17" s="45"/>
      <c r="E17" s="45"/>
      <c r="F17" s="45"/>
      <c r="G17" s="45"/>
      <c r="H17" s="45"/>
      <c r="I17" s="45"/>
      <c r="J17" s="44"/>
      <c r="K17" s="44"/>
      <c r="L17" s="16"/>
      <c r="M17" s="16"/>
      <c r="N17" s="44"/>
      <c r="O17" s="44"/>
      <c r="P17" s="38"/>
    </row>
    <row r="18" spans="1:16" ht="24.75" customHeight="1">
      <c r="A18" s="47"/>
      <c r="B18" s="45"/>
      <c r="C18" s="45"/>
      <c r="D18" s="45"/>
      <c r="E18" s="45"/>
      <c r="F18" s="45"/>
      <c r="G18" s="45"/>
      <c r="H18" s="45"/>
      <c r="I18" s="45"/>
      <c r="J18" s="44"/>
      <c r="K18" s="44"/>
      <c r="L18" s="16"/>
      <c r="M18" s="16"/>
      <c r="N18" s="44"/>
      <c r="O18" s="44"/>
      <c r="P18" s="38"/>
    </row>
    <row r="19" spans="1:16" s="1" customFormat="1" ht="24" customHeight="1">
      <c r="A19" s="23"/>
      <c r="B19" s="15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  <c r="H19" s="15">
        <v>7</v>
      </c>
      <c r="I19" s="15">
        <v>8</v>
      </c>
      <c r="J19" s="15">
        <v>9</v>
      </c>
      <c r="K19" s="15">
        <v>10</v>
      </c>
      <c r="L19" s="17"/>
      <c r="M19" s="17"/>
      <c r="N19" s="18">
        <v>11</v>
      </c>
      <c r="O19" s="18">
        <v>12</v>
      </c>
      <c r="P19" s="39"/>
    </row>
    <row r="20" spans="1:20" s="2" customFormat="1" ht="31.5">
      <c r="A20" s="24">
        <v>1</v>
      </c>
      <c r="B20" s="19" t="s">
        <v>10</v>
      </c>
      <c r="C20" s="19">
        <v>1</v>
      </c>
      <c r="D20" s="19" t="s">
        <v>11</v>
      </c>
      <c r="E20" s="19" t="s">
        <v>11</v>
      </c>
      <c r="F20" s="19" t="s">
        <v>10</v>
      </c>
      <c r="G20" s="19" t="s">
        <v>11</v>
      </c>
      <c r="H20" s="19" t="s">
        <v>12</v>
      </c>
      <c r="I20" s="19" t="s">
        <v>10</v>
      </c>
      <c r="J20" s="29" t="s">
        <v>24</v>
      </c>
      <c r="K20" s="20">
        <f>K21+K24+K34+K42</f>
        <v>335.6</v>
      </c>
      <c r="L20" s="20">
        <f>L21+L24+L34+L42</f>
        <v>0</v>
      </c>
      <c r="M20" s="20">
        <f>M21+M24+M34+M42</f>
        <v>0</v>
      </c>
      <c r="N20" s="20">
        <f>N21+N24+N34+N42</f>
        <v>333.29999999999995</v>
      </c>
      <c r="O20" s="20">
        <f>O21+O24+O34+O42</f>
        <v>340.19999999999993</v>
      </c>
      <c r="P20" s="39"/>
      <c r="T20" s="2" t="s">
        <v>39</v>
      </c>
    </row>
    <row r="21" spans="1:16" s="2" customFormat="1" ht="22.5" customHeight="1">
      <c r="A21" s="24">
        <v>2</v>
      </c>
      <c r="B21" s="19" t="s">
        <v>19</v>
      </c>
      <c r="C21" s="19" t="s">
        <v>13</v>
      </c>
      <c r="D21" s="19" t="s">
        <v>14</v>
      </c>
      <c r="E21" s="19" t="s">
        <v>11</v>
      </c>
      <c r="F21" s="19" t="s">
        <v>10</v>
      </c>
      <c r="G21" s="19" t="s">
        <v>11</v>
      </c>
      <c r="H21" s="19" t="s">
        <v>12</v>
      </c>
      <c r="I21" s="19" t="s">
        <v>10</v>
      </c>
      <c r="J21" s="29" t="s">
        <v>30</v>
      </c>
      <c r="K21" s="20">
        <f aca="true" t="shared" si="0" ref="K21:O22">K22</f>
        <v>71.1</v>
      </c>
      <c r="L21" s="20">
        <f t="shared" si="0"/>
        <v>0</v>
      </c>
      <c r="M21" s="20">
        <f t="shared" si="0"/>
        <v>0</v>
      </c>
      <c r="N21" s="20">
        <f t="shared" si="0"/>
        <v>76.1</v>
      </c>
      <c r="O21" s="20">
        <f t="shared" si="0"/>
        <v>81.1</v>
      </c>
      <c r="P21" s="39"/>
    </row>
    <row r="22" spans="1:16" s="2" customFormat="1" ht="22.5" customHeight="1">
      <c r="A22" s="24">
        <v>3</v>
      </c>
      <c r="B22" s="19" t="s">
        <v>19</v>
      </c>
      <c r="C22" s="19" t="s">
        <v>13</v>
      </c>
      <c r="D22" s="19" t="s">
        <v>14</v>
      </c>
      <c r="E22" s="19" t="s">
        <v>16</v>
      </c>
      <c r="F22" s="19" t="s">
        <v>10</v>
      </c>
      <c r="G22" s="19" t="s">
        <v>14</v>
      </c>
      <c r="H22" s="19" t="s">
        <v>12</v>
      </c>
      <c r="I22" s="19" t="s">
        <v>15</v>
      </c>
      <c r="J22" s="29" t="s">
        <v>2</v>
      </c>
      <c r="K22" s="20">
        <f t="shared" si="0"/>
        <v>71.1</v>
      </c>
      <c r="L22" s="20">
        <f t="shared" si="0"/>
        <v>0</v>
      </c>
      <c r="M22" s="20">
        <f t="shared" si="0"/>
        <v>0</v>
      </c>
      <c r="N22" s="20">
        <f t="shared" si="0"/>
        <v>76.1</v>
      </c>
      <c r="O22" s="20">
        <f t="shared" si="0"/>
        <v>81.1</v>
      </c>
      <c r="P22" s="39"/>
    </row>
    <row r="23" spans="1:16" s="2" customFormat="1" ht="124.5" customHeight="1">
      <c r="A23" s="24">
        <v>4</v>
      </c>
      <c r="B23" s="19" t="s">
        <v>19</v>
      </c>
      <c r="C23" s="19" t="s">
        <v>13</v>
      </c>
      <c r="D23" s="19" t="s">
        <v>14</v>
      </c>
      <c r="E23" s="19" t="s">
        <v>16</v>
      </c>
      <c r="F23" s="19" t="s">
        <v>23</v>
      </c>
      <c r="G23" s="19" t="s">
        <v>14</v>
      </c>
      <c r="H23" s="19" t="s">
        <v>12</v>
      </c>
      <c r="I23" s="19" t="s">
        <v>15</v>
      </c>
      <c r="J23" s="30" t="s">
        <v>109</v>
      </c>
      <c r="K23" s="25">
        <f>71.1</f>
        <v>71.1</v>
      </c>
      <c r="L23" s="26"/>
      <c r="M23" s="26"/>
      <c r="N23" s="25">
        <f>76.1</f>
        <v>76.1</v>
      </c>
      <c r="O23" s="25">
        <f>81.1</f>
        <v>81.1</v>
      </c>
      <c r="P23" s="39"/>
    </row>
    <row r="24" spans="1:21" s="2" customFormat="1" ht="62.25" customHeight="1">
      <c r="A24" s="24">
        <v>5</v>
      </c>
      <c r="B24" s="19" t="s">
        <v>10</v>
      </c>
      <c r="C24" s="19" t="s">
        <v>13</v>
      </c>
      <c r="D24" s="19" t="s">
        <v>73</v>
      </c>
      <c r="E24" s="19" t="s">
        <v>11</v>
      </c>
      <c r="F24" s="19" t="s">
        <v>10</v>
      </c>
      <c r="G24" s="19" t="s">
        <v>11</v>
      </c>
      <c r="H24" s="19" t="s">
        <v>12</v>
      </c>
      <c r="I24" s="19" t="s">
        <v>10</v>
      </c>
      <c r="J24" s="31" t="s">
        <v>74</v>
      </c>
      <c r="K24" s="21">
        <f>K25</f>
        <v>204.4</v>
      </c>
      <c r="L24" s="21">
        <f>L25</f>
        <v>0</v>
      </c>
      <c r="M24" s="21">
        <f>M25</f>
        <v>0</v>
      </c>
      <c r="N24" s="21">
        <f>N25</f>
        <v>196.3</v>
      </c>
      <c r="O24" s="21">
        <f>O25</f>
        <v>198.2</v>
      </c>
      <c r="P24" s="39"/>
      <c r="U24" s="2" t="s">
        <v>39</v>
      </c>
    </row>
    <row r="25" spans="1:21" s="2" customFormat="1" ht="67.5" customHeight="1">
      <c r="A25" s="24">
        <v>6</v>
      </c>
      <c r="B25" s="19" t="s">
        <v>10</v>
      </c>
      <c r="C25" s="19" t="s">
        <v>13</v>
      </c>
      <c r="D25" s="19" t="s">
        <v>73</v>
      </c>
      <c r="E25" s="19" t="s">
        <v>16</v>
      </c>
      <c r="F25" s="19" t="s">
        <v>10</v>
      </c>
      <c r="G25" s="19" t="s">
        <v>14</v>
      </c>
      <c r="H25" s="19" t="s">
        <v>12</v>
      </c>
      <c r="I25" s="19" t="s">
        <v>15</v>
      </c>
      <c r="J25" s="30" t="s">
        <v>90</v>
      </c>
      <c r="K25" s="21">
        <f>K26+K28+K30+K32</f>
        <v>204.4</v>
      </c>
      <c r="L25" s="21">
        <f>L26+L28+L30+L32</f>
        <v>0</v>
      </c>
      <c r="M25" s="21">
        <f>M26+M28+M30+M32</f>
        <v>0</v>
      </c>
      <c r="N25" s="21">
        <f>N26+N28+N30+N32</f>
        <v>196.3</v>
      </c>
      <c r="O25" s="21">
        <f>O26+O28+O30+O32</f>
        <v>198.2</v>
      </c>
      <c r="P25" s="39"/>
      <c r="U25" s="2" t="s">
        <v>39</v>
      </c>
    </row>
    <row r="26" spans="1:16" s="2" customFormat="1" ht="93" customHeight="1">
      <c r="A26" s="24">
        <v>7</v>
      </c>
      <c r="B26" s="19" t="s">
        <v>19</v>
      </c>
      <c r="C26" s="19" t="s">
        <v>13</v>
      </c>
      <c r="D26" s="19" t="s">
        <v>73</v>
      </c>
      <c r="E26" s="19" t="s">
        <v>16</v>
      </c>
      <c r="F26" s="19" t="s">
        <v>75</v>
      </c>
      <c r="G26" s="19" t="s">
        <v>14</v>
      </c>
      <c r="H26" s="19" t="s">
        <v>12</v>
      </c>
      <c r="I26" s="19" t="s">
        <v>15</v>
      </c>
      <c r="J26" s="30" t="s">
        <v>91</v>
      </c>
      <c r="K26" s="20">
        <f>K27</f>
        <v>106.6</v>
      </c>
      <c r="L26" s="20">
        <f>L27</f>
        <v>0</v>
      </c>
      <c r="M26" s="20">
        <f>M27</f>
        <v>0</v>
      </c>
      <c r="N26" s="20">
        <f>N27</f>
        <v>91.2</v>
      </c>
      <c r="O26" s="20">
        <f>O27</f>
        <v>90.6</v>
      </c>
      <c r="P26" s="39"/>
    </row>
    <row r="27" spans="1:16" s="2" customFormat="1" ht="132.75" customHeight="1">
      <c r="A27" s="24">
        <v>8</v>
      </c>
      <c r="B27" s="19" t="s">
        <v>19</v>
      </c>
      <c r="C27" s="19" t="s">
        <v>13</v>
      </c>
      <c r="D27" s="19" t="s">
        <v>73</v>
      </c>
      <c r="E27" s="19" t="s">
        <v>16</v>
      </c>
      <c r="F27" s="19" t="s">
        <v>76</v>
      </c>
      <c r="G27" s="19" t="s">
        <v>14</v>
      </c>
      <c r="H27" s="19" t="s">
        <v>12</v>
      </c>
      <c r="I27" s="19" t="s">
        <v>15</v>
      </c>
      <c r="J27" s="36" t="s">
        <v>92</v>
      </c>
      <c r="K27" s="20">
        <f>106.6</f>
        <v>106.6</v>
      </c>
      <c r="L27" s="27"/>
      <c r="M27" s="27"/>
      <c r="N27" s="20">
        <f>91.2</f>
        <v>91.2</v>
      </c>
      <c r="O27" s="20">
        <f>90.6</f>
        <v>90.6</v>
      </c>
      <c r="P27" s="39"/>
    </row>
    <row r="28" spans="1:16" s="2" customFormat="1" ht="114" customHeight="1">
      <c r="A28" s="24">
        <v>9</v>
      </c>
      <c r="B28" s="19" t="s">
        <v>19</v>
      </c>
      <c r="C28" s="19" t="s">
        <v>13</v>
      </c>
      <c r="D28" s="19" t="s">
        <v>73</v>
      </c>
      <c r="E28" s="19" t="s">
        <v>16</v>
      </c>
      <c r="F28" s="19" t="s">
        <v>77</v>
      </c>
      <c r="G28" s="19" t="s">
        <v>14</v>
      </c>
      <c r="H28" s="19" t="s">
        <v>12</v>
      </c>
      <c r="I28" s="19" t="s">
        <v>15</v>
      </c>
      <c r="J28" s="30" t="s">
        <v>93</v>
      </c>
      <c r="K28" s="20">
        <f>K29</f>
        <v>0.5</v>
      </c>
      <c r="L28" s="20">
        <f>L29</f>
        <v>0</v>
      </c>
      <c r="M28" s="20">
        <f>M29</f>
        <v>0</v>
      </c>
      <c r="N28" s="20">
        <f>N29</f>
        <v>0.7</v>
      </c>
      <c r="O28" s="20">
        <f>O29</f>
        <v>0.7</v>
      </c>
      <c r="P28" s="39"/>
    </row>
    <row r="29" spans="1:16" s="2" customFormat="1" ht="147" customHeight="1">
      <c r="A29" s="24">
        <v>10</v>
      </c>
      <c r="B29" s="19" t="s">
        <v>19</v>
      </c>
      <c r="C29" s="19" t="s">
        <v>13</v>
      </c>
      <c r="D29" s="19" t="s">
        <v>73</v>
      </c>
      <c r="E29" s="19" t="s">
        <v>16</v>
      </c>
      <c r="F29" s="19" t="s">
        <v>78</v>
      </c>
      <c r="G29" s="19" t="s">
        <v>14</v>
      </c>
      <c r="H29" s="19" t="s">
        <v>12</v>
      </c>
      <c r="I29" s="19" t="s">
        <v>15</v>
      </c>
      <c r="J29" s="36" t="s">
        <v>94</v>
      </c>
      <c r="K29" s="20">
        <f>0.5</f>
        <v>0.5</v>
      </c>
      <c r="L29" s="27"/>
      <c r="M29" s="27"/>
      <c r="N29" s="20">
        <f>0.7</f>
        <v>0.7</v>
      </c>
      <c r="O29" s="20">
        <f>0.7</f>
        <v>0.7</v>
      </c>
      <c r="P29" s="39"/>
    </row>
    <row r="30" spans="1:16" s="2" customFormat="1" ht="84.75" customHeight="1">
      <c r="A30" s="24">
        <v>11</v>
      </c>
      <c r="B30" s="19" t="s">
        <v>19</v>
      </c>
      <c r="C30" s="19" t="s">
        <v>13</v>
      </c>
      <c r="D30" s="19" t="s">
        <v>73</v>
      </c>
      <c r="E30" s="19" t="s">
        <v>16</v>
      </c>
      <c r="F30" s="19" t="s">
        <v>79</v>
      </c>
      <c r="G30" s="19" t="s">
        <v>14</v>
      </c>
      <c r="H30" s="19" t="s">
        <v>12</v>
      </c>
      <c r="I30" s="19" t="s">
        <v>15</v>
      </c>
      <c r="J30" s="36" t="s">
        <v>95</v>
      </c>
      <c r="K30" s="20">
        <f>K31</f>
        <v>110.5</v>
      </c>
      <c r="L30" s="20">
        <f>L31</f>
        <v>0</v>
      </c>
      <c r="M30" s="20">
        <f>M31</f>
        <v>0</v>
      </c>
      <c r="N30" s="20">
        <f>N31</f>
        <v>118.2</v>
      </c>
      <c r="O30" s="20">
        <f>O31</f>
        <v>122.4</v>
      </c>
      <c r="P30" s="39"/>
    </row>
    <row r="31" spans="1:16" s="2" customFormat="1" ht="151.5" customHeight="1">
      <c r="A31" s="24">
        <v>12</v>
      </c>
      <c r="B31" s="19" t="s">
        <v>19</v>
      </c>
      <c r="C31" s="19" t="s">
        <v>13</v>
      </c>
      <c r="D31" s="19" t="s">
        <v>73</v>
      </c>
      <c r="E31" s="19" t="s">
        <v>16</v>
      </c>
      <c r="F31" s="19" t="s">
        <v>80</v>
      </c>
      <c r="G31" s="19" t="s">
        <v>14</v>
      </c>
      <c r="H31" s="19" t="s">
        <v>12</v>
      </c>
      <c r="I31" s="19" t="s">
        <v>15</v>
      </c>
      <c r="J31" s="36" t="s">
        <v>96</v>
      </c>
      <c r="K31" s="20">
        <f>110.5</f>
        <v>110.5</v>
      </c>
      <c r="L31" s="27"/>
      <c r="M31" s="27"/>
      <c r="N31" s="20">
        <f>118.2</f>
        <v>118.2</v>
      </c>
      <c r="O31" s="20">
        <f>122.4</f>
        <v>122.4</v>
      </c>
      <c r="P31" s="39"/>
    </row>
    <row r="32" spans="1:16" s="2" customFormat="1" ht="84.75" customHeight="1">
      <c r="A32" s="24">
        <v>13</v>
      </c>
      <c r="B32" s="19" t="s">
        <v>19</v>
      </c>
      <c r="C32" s="19" t="s">
        <v>13</v>
      </c>
      <c r="D32" s="19" t="s">
        <v>73</v>
      </c>
      <c r="E32" s="19" t="s">
        <v>16</v>
      </c>
      <c r="F32" s="19" t="s">
        <v>81</v>
      </c>
      <c r="G32" s="19" t="s">
        <v>14</v>
      </c>
      <c r="H32" s="19" t="s">
        <v>12</v>
      </c>
      <c r="I32" s="19" t="s">
        <v>15</v>
      </c>
      <c r="J32" s="36" t="s">
        <v>97</v>
      </c>
      <c r="K32" s="20">
        <f>K33</f>
        <v>-13.2</v>
      </c>
      <c r="L32" s="20">
        <f>L33</f>
        <v>0</v>
      </c>
      <c r="M32" s="20">
        <f>M33</f>
        <v>0</v>
      </c>
      <c r="N32" s="20">
        <f>N33</f>
        <v>-13.8</v>
      </c>
      <c r="O32" s="20">
        <f>O33</f>
        <v>-15.5</v>
      </c>
      <c r="P32" s="39"/>
    </row>
    <row r="33" spans="1:16" s="2" customFormat="1" ht="146.25" customHeight="1">
      <c r="A33" s="24">
        <v>14</v>
      </c>
      <c r="B33" s="19" t="s">
        <v>19</v>
      </c>
      <c r="C33" s="19" t="s">
        <v>13</v>
      </c>
      <c r="D33" s="19" t="s">
        <v>73</v>
      </c>
      <c r="E33" s="19" t="s">
        <v>16</v>
      </c>
      <c r="F33" s="19" t="s">
        <v>82</v>
      </c>
      <c r="G33" s="19" t="s">
        <v>14</v>
      </c>
      <c r="H33" s="19" t="s">
        <v>12</v>
      </c>
      <c r="I33" s="19" t="s">
        <v>15</v>
      </c>
      <c r="J33" s="30" t="s">
        <v>98</v>
      </c>
      <c r="K33" s="20">
        <f>-13.2</f>
        <v>-13.2</v>
      </c>
      <c r="L33" s="27"/>
      <c r="M33" s="27"/>
      <c r="N33" s="20">
        <f>-13.8</f>
        <v>-13.8</v>
      </c>
      <c r="O33" s="20">
        <f>-15.5</f>
        <v>-15.5</v>
      </c>
      <c r="P33" s="39"/>
    </row>
    <row r="34" spans="1:16" s="2" customFormat="1" ht="18" customHeight="1">
      <c r="A34" s="24">
        <v>15</v>
      </c>
      <c r="B34" s="19" t="s">
        <v>19</v>
      </c>
      <c r="C34" s="19" t="s">
        <v>13</v>
      </c>
      <c r="D34" s="19" t="s">
        <v>0</v>
      </c>
      <c r="E34" s="19" t="s">
        <v>11</v>
      </c>
      <c r="F34" s="19" t="s">
        <v>10</v>
      </c>
      <c r="G34" s="19" t="s">
        <v>11</v>
      </c>
      <c r="H34" s="19" t="s">
        <v>12</v>
      </c>
      <c r="I34" s="19" t="s">
        <v>10</v>
      </c>
      <c r="J34" s="30" t="s">
        <v>25</v>
      </c>
      <c r="K34" s="20">
        <f>K35+K37</f>
        <v>58.1</v>
      </c>
      <c r="L34" s="20">
        <f>L35+L37</f>
        <v>0</v>
      </c>
      <c r="M34" s="20">
        <f>M35+M37</f>
        <v>0</v>
      </c>
      <c r="N34" s="20">
        <f>N35+N37</f>
        <v>58.9</v>
      </c>
      <c r="O34" s="20">
        <f>O35+O37</f>
        <v>58.9</v>
      </c>
      <c r="P34" s="39"/>
    </row>
    <row r="35" spans="1:16" s="3" customFormat="1" ht="18" customHeight="1">
      <c r="A35" s="24">
        <v>16</v>
      </c>
      <c r="B35" s="19" t="s">
        <v>19</v>
      </c>
      <c r="C35" s="19" t="s">
        <v>13</v>
      </c>
      <c r="D35" s="19" t="s">
        <v>0</v>
      </c>
      <c r="E35" s="19" t="s">
        <v>14</v>
      </c>
      <c r="F35" s="19" t="s">
        <v>10</v>
      </c>
      <c r="G35" s="19" t="s">
        <v>11</v>
      </c>
      <c r="H35" s="19" t="s">
        <v>12</v>
      </c>
      <c r="I35" s="19" t="s">
        <v>15</v>
      </c>
      <c r="J35" s="32" t="s">
        <v>31</v>
      </c>
      <c r="K35" s="20">
        <f>K36</f>
        <v>9.1</v>
      </c>
      <c r="L35" s="20">
        <f>L36</f>
        <v>0</v>
      </c>
      <c r="M35" s="20">
        <f>M36</f>
        <v>0</v>
      </c>
      <c r="N35" s="20">
        <f>N36</f>
        <v>9.9</v>
      </c>
      <c r="O35" s="20">
        <f>O36</f>
        <v>9.9</v>
      </c>
      <c r="P35" s="40"/>
    </row>
    <row r="36" spans="1:16" s="2" customFormat="1" ht="48.75" customHeight="1">
      <c r="A36" s="24">
        <v>17</v>
      </c>
      <c r="B36" s="19" t="s">
        <v>19</v>
      </c>
      <c r="C36" s="19" t="s">
        <v>13</v>
      </c>
      <c r="D36" s="19" t="s">
        <v>0</v>
      </c>
      <c r="E36" s="19" t="s">
        <v>14</v>
      </c>
      <c r="F36" s="19" t="s">
        <v>18</v>
      </c>
      <c r="G36" s="19" t="s">
        <v>17</v>
      </c>
      <c r="H36" s="19" t="s">
        <v>12</v>
      </c>
      <c r="I36" s="19" t="s">
        <v>15</v>
      </c>
      <c r="J36" s="30" t="s">
        <v>40</v>
      </c>
      <c r="K36" s="20">
        <f>9.1</f>
        <v>9.1</v>
      </c>
      <c r="L36" s="27"/>
      <c r="M36" s="27"/>
      <c r="N36" s="25">
        <f>9.9</f>
        <v>9.9</v>
      </c>
      <c r="O36" s="25">
        <f>9.9</f>
        <v>9.9</v>
      </c>
      <c r="P36" s="39"/>
    </row>
    <row r="37" spans="1:16" s="3" customFormat="1" ht="21" customHeight="1">
      <c r="A37" s="24">
        <v>18</v>
      </c>
      <c r="B37" s="19" t="s">
        <v>19</v>
      </c>
      <c r="C37" s="19" t="s">
        <v>13</v>
      </c>
      <c r="D37" s="19" t="s">
        <v>0</v>
      </c>
      <c r="E37" s="19" t="s">
        <v>0</v>
      </c>
      <c r="F37" s="19" t="s">
        <v>10</v>
      </c>
      <c r="G37" s="19" t="s">
        <v>11</v>
      </c>
      <c r="H37" s="19" t="s">
        <v>12</v>
      </c>
      <c r="I37" s="19" t="s">
        <v>15</v>
      </c>
      <c r="J37" s="32" t="s">
        <v>32</v>
      </c>
      <c r="K37" s="20">
        <f>K38+K40</f>
        <v>49</v>
      </c>
      <c r="L37" s="20">
        <f>L38+L40</f>
        <v>0</v>
      </c>
      <c r="M37" s="20">
        <f>M38+M40</f>
        <v>0</v>
      </c>
      <c r="N37" s="20">
        <f>N38+N40</f>
        <v>49</v>
      </c>
      <c r="O37" s="20">
        <f>O38+O40</f>
        <v>49</v>
      </c>
      <c r="P37" s="40"/>
    </row>
    <row r="38" spans="1:21" s="3" customFormat="1" ht="53.25" customHeight="1">
      <c r="A38" s="24">
        <v>19</v>
      </c>
      <c r="B38" s="19" t="s">
        <v>19</v>
      </c>
      <c r="C38" s="19" t="s">
        <v>13</v>
      </c>
      <c r="D38" s="19" t="s">
        <v>0</v>
      </c>
      <c r="E38" s="19" t="s">
        <v>0</v>
      </c>
      <c r="F38" s="19" t="s">
        <v>18</v>
      </c>
      <c r="G38" s="19" t="s">
        <v>11</v>
      </c>
      <c r="H38" s="19" t="s">
        <v>12</v>
      </c>
      <c r="I38" s="19" t="s">
        <v>15</v>
      </c>
      <c r="J38" s="31" t="s">
        <v>56</v>
      </c>
      <c r="K38" s="20">
        <f>K39</f>
        <v>27</v>
      </c>
      <c r="L38" s="20">
        <f>L39</f>
        <v>0</v>
      </c>
      <c r="M38" s="20">
        <f>M39</f>
        <v>0</v>
      </c>
      <c r="N38" s="20">
        <f>N39</f>
        <v>27</v>
      </c>
      <c r="O38" s="20">
        <f>O39</f>
        <v>27</v>
      </c>
      <c r="P38" s="40"/>
      <c r="R38" s="3" t="s">
        <v>39</v>
      </c>
      <c r="U38" s="3" t="s">
        <v>39</v>
      </c>
    </row>
    <row r="39" spans="1:21" s="2" customFormat="1" ht="46.5" customHeight="1">
      <c r="A39" s="24">
        <v>20</v>
      </c>
      <c r="B39" s="19" t="s">
        <v>19</v>
      </c>
      <c r="C39" s="19" t="s">
        <v>13</v>
      </c>
      <c r="D39" s="19" t="s">
        <v>0</v>
      </c>
      <c r="E39" s="19" t="s">
        <v>0</v>
      </c>
      <c r="F39" s="19" t="s">
        <v>34</v>
      </c>
      <c r="G39" s="19" t="s">
        <v>17</v>
      </c>
      <c r="H39" s="19" t="s">
        <v>12</v>
      </c>
      <c r="I39" s="19" t="s">
        <v>15</v>
      </c>
      <c r="J39" s="30" t="s">
        <v>35</v>
      </c>
      <c r="K39" s="25">
        <f>27</f>
        <v>27</v>
      </c>
      <c r="L39" s="28"/>
      <c r="M39" s="28"/>
      <c r="N39" s="25">
        <f>27</f>
        <v>27</v>
      </c>
      <c r="O39" s="25">
        <f>27</f>
        <v>27</v>
      </c>
      <c r="P39" s="39"/>
      <c r="T39" s="2" t="s">
        <v>39</v>
      </c>
      <c r="U39" s="2" t="s">
        <v>39</v>
      </c>
    </row>
    <row r="40" spans="1:18" s="2" customFormat="1" ht="46.5" customHeight="1">
      <c r="A40" s="24">
        <v>21</v>
      </c>
      <c r="B40" s="19" t="s">
        <v>19</v>
      </c>
      <c r="C40" s="19" t="s">
        <v>13</v>
      </c>
      <c r="D40" s="19" t="s">
        <v>0</v>
      </c>
      <c r="E40" s="19" t="s">
        <v>0</v>
      </c>
      <c r="F40" s="19" t="s">
        <v>54</v>
      </c>
      <c r="G40" s="19" t="s">
        <v>11</v>
      </c>
      <c r="H40" s="19" t="s">
        <v>12</v>
      </c>
      <c r="I40" s="19" t="s">
        <v>15</v>
      </c>
      <c r="J40" s="30" t="s">
        <v>55</v>
      </c>
      <c r="K40" s="25">
        <f>K41</f>
        <v>22</v>
      </c>
      <c r="L40" s="25">
        <f>L41</f>
        <v>0</v>
      </c>
      <c r="M40" s="25">
        <f>M41</f>
        <v>0</v>
      </c>
      <c r="N40" s="25">
        <f>N41</f>
        <v>22</v>
      </c>
      <c r="O40" s="25">
        <f>O41</f>
        <v>22</v>
      </c>
      <c r="P40" s="39"/>
      <c r="R40" s="2" t="s">
        <v>39</v>
      </c>
    </row>
    <row r="41" spans="1:22" s="2" customFormat="1" ht="51.75" customHeight="1">
      <c r="A41" s="24">
        <v>22</v>
      </c>
      <c r="B41" s="19" t="s">
        <v>19</v>
      </c>
      <c r="C41" s="19" t="s">
        <v>13</v>
      </c>
      <c r="D41" s="19" t="s">
        <v>0</v>
      </c>
      <c r="E41" s="19" t="s">
        <v>0</v>
      </c>
      <c r="F41" s="19" t="s">
        <v>36</v>
      </c>
      <c r="G41" s="19" t="s">
        <v>17</v>
      </c>
      <c r="H41" s="19" t="s">
        <v>12</v>
      </c>
      <c r="I41" s="19" t="s">
        <v>15</v>
      </c>
      <c r="J41" s="30" t="s">
        <v>37</v>
      </c>
      <c r="K41" s="25">
        <f>22</f>
        <v>22</v>
      </c>
      <c r="L41" s="28"/>
      <c r="M41" s="28"/>
      <c r="N41" s="25">
        <f>22</f>
        <v>22</v>
      </c>
      <c r="O41" s="25">
        <f>22</f>
        <v>22</v>
      </c>
      <c r="P41" s="39"/>
      <c r="V41" s="2" t="s">
        <v>39</v>
      </c>
    </row>
    <row r="42" spans="1:16" s="2" customFormat="1" ht="51.75" customHeight="1">
      <c r="A42" s="24">
        <v>23</v>
      </c>
      <c r="B42" s="19" t="s">
        <v>10</v>
      </c>
      <c r="C42" s="19" t="s">
        <v>13</v>
      </c>
      <c r="D42" s="19" t="s">
        <v>63</v>
      </c>
      <c r="E42" s="19" t="s">
        <v>11</v>
      </c>
      <c r="F42" s="19" t="s">
        <v>10</v>
      </c>
      <c r="G42" s="19" t="s">
        <v>11</v>
      </c>
      <c r="H42" s="19" t="s">
        <v>12</v>
      </c>
      <c r="I42" s="19" t="s">
        <v>10</v>
      </c>
      <c r="J42" s="30" t="s">
        <v>104</v>
      </c>
      <c r="K42" s="25">
        <f aca="true" t="shared" si="1" ref="K42:O43">K43</f>
        <v>2</v>
      </c>
      <c r="L42" s="25">
        <f t="shared" si="1"/>
        <v>0</v>
      </c>
      <c r="M42" s="25">
        <f t="shared" si="1"/>
        <v>0</v>
      </c>
      <c r="N42" s="25">
        <f t="shared" si="1"/>
        <v>2</v>
      </c>
      <c r="O42" s="25">
        <f t="shared" si="1"/>
        <v>2</v>
      </c>
      <c r="P42" s="39"/>
    </row>
    <row r="43" spans="1:16" s="2" customFormat="1" ht="71.25" customHeight="1">
      <c r="A43" s="24">
        <v>24</v>
      </c>
      <c r="B43" s="19" t="s">
        <v>10</v>
      </c>
      <c r="C43" s="19" t="s">
        <v>13</v>
      </c>
      <c r="D43" s="19" t="s">
        <v>63</v>
      </c>
      <c r="E43" s="19" t="s">
        <v>16</v>
      </c>
      <c r="F43" s="19" t="s">
        <v>10</v>
      </c>
      <c r="G43" s="19" t="s">
        <v>16</v>
      </c>
      <c r="H43" s="19" t="s">
        <v>12</v>
      </c>
      <c r="I43" s="19" t="s">
        <v>105</v>
      </c>
      <c r="J43" s="30" t="s">
        <v>106</v>
      </c>
      <c r="K43" s="25">
        <f t="shared" si="1"/>
        <v>2</v>
      </c>
      <c r="L43" s="25">
        <f t="shared" si="1"/>
        <v>0</v>
      </c>
      <c r="M43" s="25">
        <f t="shared" si="1"/>
        <v>0</v>
      </c>
      <c r="N43" s="25">
        <f t="shared" si="1"/>
        <v>2</v>
      </c>
      <c r="O43" s="25">
        <f t="shared" si="1"/>
        <v>2</v>
      </c>
      <c r="P43" s="39"/>
    </row>
    <row r="44" spans="1:16" s="2" customFormat="1" ht="75.75" customHeight="1">
      <c r="A44" s="24">
        <v>25</v>
      </c>
      <c r="B44" s="19" t="s">
        <v>26</v>
      </c>
      <c r="C44" s="19" t="s">
        <v>13</v>
      </c>
      <c r="D44" s="19" t="s">
        <v>63</v>
      </c>
      <c r="E44" s="19" t="s">
        <v>16</v>
      </c>
      <c r="F44" s="19" t="s">
        <v>107</v>
      </c>
      <c r="G44" s="19" t="s">
        <v>16</v>
      </c>
      <c r="H44" s="19" t="s">
        <v>12</v>
      </c>
      <c r="I44" s="19" t="s">
        <v>105</v>
      </c>
      <c r="J44" s="30" t="s">
        <v>108</v>
      </c>
      <c r="K44" s="25">
        <v>2</v>
      </c>
      <c r="L44" s="28">
        <v>0</v>
      </c>
      <c r="M44" s="28">
        <v>0</v>
      </c>
      <c r="N44" s="25">
        <v>2</v>
      </c>
      <c r="O44" s="25">
        <v>2</v>
      </c>
      <c r="P44" s="39"/>
    </row>
    <row r="45" spans="1:16" s="2" customFormat="1" ht="25.5" customHeight="1">
      <c r="A45" s="24">
        <v>26</v>
      </c>
      <c r="B45" s="19" t="s">
        <v>10</v>
      </c>
      <c r="C45" s="19" t="s">
        <v>1</v>
      </c>
      <c r="D45" s="19" t="s">
        <v>11</v>
      </c>
      <c r="E45" s="19" t="s">
        <v>11</v>
      </c>
      <c r="F45" s="19" t="s">
        <v>10</v>
      </c>
      <c r="G45" s="19" t="s">
        <v>11</v>
      </c>
      <c r="H45" s="19" t="s">
        <v>12</v>
      </c>
      <c r="I45" s="19" t="s">
        <v>10</v>
      </c>
      <c r="J45" s="30" t="s">
        <v>29</v>
      </c>
      <c r="K45" s="20">
        <f>K46</f>
        <v>7085.8</v>
      </c>
      <c r="L45" s="20" t="e">
        <f>L46</f>
        <v>#REF!</v>
      </c>
      <c r="M45" s="20" t="e">
        <f>M46</f>
        <v>#REF!</v>
      </c>
      <c r="N45" s="20">
        <f>N46</f>
        <v>7023.800000000001</v>
      </c>
      <c r="O45" s="20">
        <f>O46</f>
        <v>6940.400000000001</v>
      </c>
      <c r="P45" s="39"/>
    </row>
    <row r="46" spans="1:16" s="2" customFormat="1" ht="81.75" customHeight="1">
      <c r="A46" s="24">
        <v>27</v>
      </c>
      <c r="B46" s="19" t="s">
        <v>10</v>
      </c>
      <c r="C46" s="19" t="s">
        <v>1</v>
      </c>
      <c r="D46" s="19" t="s">
        <v>16</v>
      </c>
      <c r="E46" s="19" t="s">
        <v>11</v>
      </c>
      <c r="F46" s="19" t="s">
        <v>10</v>
      </c>
      <c r="G46" s="19" t="s">
        <v>11</v>
      </c>
      <c r="H46" s="19" t="s">
        <v>12</v>
      </c>
      <c r="I46" s="19" t="s">
        <v>10</v>
      </c>
      <c r="J46" s="29" t="s">
        <v>50</v>
      </c>
      <c r="K46" s="20">
        <f>K47+K55+K61</f>
        <v>7085.8</v>
      </c>
      <c r="L46" s="20" t="e">
        <f>L47+L55+L61</f>
        <v>#REF!</v>
      </c>
      <c r="M46" s="20" t="e">
        <f>M47+M55+M61</f>
        <v>#REF!</v>
      </c>
      <c r="N46" s="20">
        <f>N47+N55+N61</f>
        <v>7023.800000000001</v>
      </c>
      <c r="O46" s="20">
        <f>O47+O55+O61</f>
        <v>6940.400000000001</v>
      </c>
      <c r="P46" s="39"/>
    </row>
    <row r="47" spans="1:18" s="3" customFormat="1" ht="33.75" customHeight="1">
      <c r="A47" s="24">
        <v>28</v>
      </c>
      <c r="B47" s="19" t="s">
        <v>10</v>
      </c>
      <c r="C47" s="19" t="s">
        <v>1</v>
      </c>
      <c r="D47" s="19" t="s">
        <v>16</v>
      </c>
      <c r="E47" s="19" t="s">
        <v>17</v>
      </c>
      <c r="F47" s="19" t="s">
        <v>10</v>
      </c>
      <c r="G47" s="19" t="s">
        <v>11</v>
      </c>
      <c r="H47" s="19" t="s">
        <v>12</v>
      </c>
      <c r="I47" s="19">
        <v>150</v>
      </c>
      <c r="J47" s="29" t="s">
        <v>45</v>
      </c>
      <c r="K47" s="20">
        <f>K48+K50+K52</f>
        <v>6741.4</v>
      </c>
      <c r="L47" s="20" t="e">
        <f>L48+L50+L52</f>
        <v>#REF!</v>
      </c>
      <c r="M47" s="20" t="e">
        <f>M48+M50+M52</f>
        <v>#REF!</v>
      </c>
      <c r="N47" s="20">
        <f>N48+N50+N52</f>
        <v>6741.400000000001</v>
      </c>
      <c r="O47" s="20">
        <f>O48+O50+O52</f>
        <v>6741.400000000001</v>
      </c>
      <c r="P47" s="40"/>
      <c r="R47" s="3" t="s">
        <v>39</v>
      </c>
    </row>
    <row r="48" spans="1:16" s="3" customFormat="1" ht="33.75" customHeight="1">
      <c r="A48" s="24">
        <v>29</v>
      </c>
      <c r="B48" s="19" t="s">
        <v>10</v>
      </c>
      <c r="C48" s="19" t="s">
        <v>1</v>
      </c>
      <c r="D48" s="19" t="s">
        <v>16</v>
      </c>
      <c r="E48" s="19" t="s">
        <v>57</v>
      </c>
      <c r="F48" s="19" t="s">
        <v>20</v>
      </c>
      <c r="G48" s="19" t="s">
        <v>11</v>
      </c>
      <c r="H48" s="19" t="s">
        <v>12</v>
      </c>
      <c r="I48" s="19" t="s">
        <v>51</v>
      </c>
      <c r="J48" s="35" t="s">
        <v>62</v>
      </c>
      <c r="K48" s="20">
        <f>K49</f>
        <v>1799.1</v>
      </c>
      <c r="L48" s="20">
        <f>L49</f>
        <v>0</v>
      </c>
      <c r="M48" s="20">
        <f>M49</f>
        <v>0</v>
      </c>
      <c r="N48" s="20">
        <f>N49</f>
        <v>577.6</v>
      </c>
      <c r="O48" s="20">
        <f>O49</f>
        <v>577.6</v>
      </c>
      <c r="P48" s="40"/>
    </row>
    <row r="49" spans="1:16" s="3" customFormat="1" ht="59.25" customHeight="1">
      <c r="A49" s="24">
        <v>30</v>
      </c>
      <c r="B49" s="19" t="s">
        <v>26</v>
      </c>
      <c r="C49" s="19" t="s">
        <v>1</v>
      </c>
      <c r="D49" s="19" t="s">
        <v>16</v>
      </c>
      <c r="E49" s="19" t="s">
        <v>57</v>
      </c>
      <c r="F49" s="19" t="s">
        <v>20</v>
      </c>
      <c r="G49" s="19" t="s">
        <v>17</v>
      </c>
      <c r="H49" s="19" t="s">
        <v>12</v>
      </c>
      <c r="I49" s="19">
        <v>150</v>
      </c>
      <c r="J49" s="34" t="s">
        <v>66</v>
      </c>
      <c r="K49" s="20">
        <f>1799.1</f>
        <v>1799.1</v>
      </c>
      <c r="L49" s="20"/>
      <c r="M49" s="20"/>
      <c r="N49" s="20">
        <f>577.6</f>
        <v>577.6</v>
      </c>
      <c r="O49" s="20">
        <f>577.6</f>
        <v>577.6</v>
      </c>
      <c r="P49" s="40"/>
    </row>
    <row r="50" spans="1:22" s="6" customFormat="1" ht="76.5" customHeight="1">
      <c r="A50" s="24">
        <v>31</v>
      </c>
      <c r="B50" s="19" t="s">
        <v>10</v>
      </c>
      <c r="C50" s="19" t="s">
        <v>1</v>
      </c>
      <c r="D50" s="19" t="s">
        <v>16</v>
      </c>
      <c r="E50" s="19" t="s">
        <v>63</v>
      </c>
      <c r="F50" s="19" t="s">
        <v>20</v>
      </c>
      <c r="G50" s="19" t="s">
        <v>11</v>
      </c>
      <c r="H50" s="19" t="s">
        <v>12</v>
      </c>
      <c r="I50" s="19">
        <v>150</v>
      </c>
      <c r="J50" s="31" t="s">
        <v>64</v>
      </c>
      <c r="K50" s="20">
        <f>K51</f>
        <v>4442.3</v>
      </c>
      <c r="L50" s="20">
        <f>L51</f>
        <v>0</v>
      </c>
      <c r="M50" s="20">
        <f>M51</f>
        <v>0</v>
      </c>
      <c r="N50" s="20">
        <f>N51</f>
        <v>5663.8</v>
      </c>
      <c r="O50" s="20">
        <f>O51</f>
        <v>5663.8</v>
      </c>
      <c r="P50" s="39"/>
      <c r="Q50" s="6" t="s">
        <v>39</v>
      </c>
      <c r="S50" s="6" t="s">
        <v>39</v>
      </c>
      <c r="T50" s="6" t="s">
        <v>39</v>
      </c>
      <c r="V50" s="6" t="s">
        <v>39</v>
      </c>
    </row>
    <row r="51" spans="1:22" s="6" customFormat="1" ht="63.75" customHeight="1">
      <c r="A51" s="24">
        <v>32</v>
      </c>
      <c r="B51" s="19">
        <v>822</v>
      </c>
      <c r="C51" s="19" t="s">
        <v>1</v>
      </c>
      <c r="D51" s="19" t="s">
        <v>16</v>
      </c>
      <c r="E51" s="19" t="s">
        <v>63</v>
      </c>
      <c r="F51" s="19" t="s">
        <v>20</v>
      </c>
      <c r="G51" s="19" t="s">
        <v>17</v>
      </c>
      <c r="H51" s="19" t="s">
        <v>12</v>
      </c>
      <c r="I51" s="19">
        <v>150</v>
      </c>
      <c r="J51" s="31" t="s">
        <v>65</v>
      </c>
      <c r="K51" s="20">
        <f>4442.3</f>
        <v>4442.3</v>
      </c>
      <c r="L51" s="27"/>
      <c r="M51" s="27"/>
      <c r="N51" s="20">
        <f>5663.8</f>
        <v>5663.8</v>
      </c>
      <c r="O51" s="20">
        <f>5663.8</f>
        <v>5663.8</v>
      </c>
      <c r="P51" s="39"/>
      <c r="S51" s="6" t="s">
        <v>39</v>
      </c>
      <c r="T51" s="6" t="s">
        <v>39</v>
      </c>
      <c r="V51" s="33"/>
    </row>
    <row r="52" spans="1:16" s="6" customFormat="1" ht="49.5" customHeight="1">
      <c r="A52" s="24">
        <v>33</v>
      </c>
      <c r="B52" s="19" t="s">
        <v>10</v>
      </c>
      <c r="C52" s="19" t="s">
        <v>1</v>
      </c>
      <c r="D52" s="19" t="s">
        <v>16</v>
      </c>
      <c r="E52" s="19" t="s">
        <v>58</v>
      </c>
      <c r="F52" s="19" t="s">
        <v>27</v>
      </c>
      <c r="G52" s="19" t="s">
        <v>11</v>
      </c>
      <c r="H52" s="19" t="s">
        <v>12</v>
      </c>
      <c r="I52" s="19" t="s">
        <v>51</v>
      </c>
      <c r="J52" s="31" t="s">
        <v>61</v>
      </c>
      <c r="K52" s="20">
        <f>K53</f>
        <v>500</v>
      </c>
      <c r="L52" s="20" t="e">
        <f>L53</f>
        <v>#REF!</v>
      </c>
      <c r="M52" s="20" t="e">
        <f>M53</f>
        <v>#REF!</v>
      </c>
      <c r="N52" s="20">
        <f>N53</f>
        <v>500</v>
      </c>
      <c r="O52" s="20">
        <f>O53</f>
        <v>500</v>
      </c>
      <c r="P52" s="39"/>
    </row>
    <row r="53" spans="1:22" s="6" customFormat="1" ht="62.25" customHeight="1">
      <c r="A53" s="24">
        <v>34</v>
      </c>
      <c r="B53" s="19" t="s">
        <v>10</v>
      </c>
      <c r="C53" s="19" t="s">
        <v>1</v>
      </c>
      <c r="D53" s="19" t="s">
        <v>16</v>
      </c>
      <c r="E53" s="19" t="s">
        <v>58</v>
      </c>
      <c r="F53" s="19" t="s">
        <v>27</v>
      </c>
      <c r="G53" s="19" t="s">
        <v>17</v>
      </c>
      <c r="H53" s="19" t="s">
        <v>12</v>
      </c>
      <c r="I53" s="19" t="s">
        <v>51</v>
      </c>
      <c r="J53" s="31" t="s">
        <v>88</v>
      </c>
      <c r="K53" s="20">
        <f>K54</f>
        <v>500</v>
      </c>
      <c r="L53" s="20" t="e">
        <f>L54+#REF!</f>
        <v>#REF!</v>
      </c>
      <c r="M53" s="20" t="e">
        <f>M54+#REF!</f>
        <v>#REF!</v>
      </c>
      <c r="N53" s="20">
        <f>N54</f>
        <v>500</v>
      </c>
      <c r="O53" s="20">
        <f>O54</f>
        <v>500</v>
      </c>
      <c r="P53" s="39"/>
      <c r="V53" s="6" t="s">
        <v>39</v>
      </c>
    </row>
    <row r="54" spans="1:20" s="6" customFormat="1" ht="62.25" customHeight="1">
      <c r="A54" s="24">
        <v>35</v>
      </c>
      <c r="B54" s="19" t="s">
        <v>26</v>
      </c>
      <c r="C54" s="19" t="s">
        <v>1</v>
      </c>
      <c r="D54" s="19" t="s">
        <v>16</v>
      </c>
      <c r="E54" s="19" t="s">
        <v>58</v>
      </c>
      <c r="F54" s="19" t="s">
        <v>27</v>
      </c>
      <c r="G54" s="19" t="s">
        <v>17</v>
      </c>
      <c r="H54" s="19" t="s">
        <v>72</v>
      </c>
      <c r="I54" s="19" t="s">
        <v>51</v>
      </c>
      <c r="J54" s="31" t="s">
        <v>89</v>
      </c>
      <c r="K54" s="20">
        <f>500</f>
        <v>500</v>
      </c>
      <c r="L54" s="27"/>
      <c r="M54" s="27"/>
      <c r="N54" s="20">
        <f>500</f>
        <v>500</v>
      </c>
      <c r="O54" s="20">
        <f>500</f>
        <v>500</v>
      </c>
      <c r="P54" s="39"/>
      <c r="T54" s="6" t="s">
        <v>39</v>
      </c>
    </row>
    <row r="55" spans="1:20" s="3" customFormat="1" ht="43.5" customHeight="1">
      <c r="A55" s="24">
        <v>36</v>
      </c>
      <c r="B55" s="19" t="s">
        <v>10</v>
      </c>
      <c r="C55" s="19" t="s">
        <v>1</v>
      </c>
      <c r="D55" s="19" t="s">
        <v>16</v>
      </c>
      <c r="E55" s="19" t="s">
        <v>47</v>
      </c>
      <c r="F55" s="19" t="s">
        <v>10</v>
      </c>
      <c r="G55" s="19" t="s">
        <v>11</v>
      </c>
      <c r="H55" s="19" t="s">
        <v>12</v>
      </c>
      <c r="I55" s="19">
        <v>150</v>
      </c>
      <c r="J55" s="29" t="s">
        <v>99</v>
      </c>
      <c r="K55" s="20">
        <f>K56+K59</f>
        <v>94.60000000000001</v>
      </c>
      <c r="L55" s="20">
        <f>L56+L59</f>
        <v>0</v>
      </c>
      <c r="M55" s="20">
        <f>M56+M59</f>
        <v>0</v>
      </c>
      <c r="N55" s="20">
        <f>N56+N59</f>
        <v>85.10000000000001</v>
      </c>
      <c r="O55" s="20">
        <f>O56+O59</f>
        <v>1.7</v>
      </c>
      <c r="P55" s="40"/>
      <c r="R55" s="3" t="s">
        <v>39</v>
      </c>
      <c r="S55" s="3" t="s">
        <v>39</v>
      </c>
      <c r="T55" s="3" t="s">
        <v>39</v>
      </c>
    </row>
    <row r="56" spans="1:16" s="3" customFormat="1" ht="46.5" customHeight="1">
      <c r="A56" s="24">
        <v>37</v>
      </c>
      <c r="B56" s="19" t="s">
        <v>10</v>
      </c>
      <c r="C56" s="19" t="s">
        <v>1</v>
      </c>
      <c r="D56" s="19" t="s">
        <v>16</v>
      </c>
      <c r="E56" s="19" t="s">
        <v>47</v>
      </c>
      <c r="F56" s="19" t="s">
        <v>22</v>
      </c>
      <c r="G56" s="19" t="s">
        <v>11</v>
      </c>
      <c r="H56" s="19" t="s">
        <v>12</v>
      </c>
      <c r="I56" s="19" t="s">
        <v>51</v>
      </c>
      <c r="J56" s="29" t="s">
        <v>86</v>
      </c>
      <c r="K56" s="20">
        <f aca="true" t="shared" si="2" ref="K56:O57">K57</f>
        <v>1.7</v>
      </c>
      <c r="L56" s="20">
        <f t="shared" si="2"/>
        <v>0</v>
      </c>
      <c r="M56" s="20">
        <f t="shared" si="2"/>
        <v>0</v>
      </c>
      <c r="N56" s="20">
        <f t="shared" si="2"/>
        <v>1.7</v>
      </c>
      <c r="O56" s="20">
        <f t="shared" si="2"/>
        <v>1.7</v>
      </c>
      <c r="P56" s="40"/>
    </row>
    <row r="57" spans="1:16" s="3" customFormat="1" ht="59.25" customHeight="1">
      <c r="A57" s="24">
        <v>38</v>
      </c>
      <c r="B57" s="19" t="s">
        <v>10</v>
      </c>
      <c r="C57" s="19" t="s">
        <v>1</v>
      </c>
      <c r="D57" s="19" t="s">
        <v>16</v>
      </c>
      <c r="E57" s="19" t="s">
        <v>47</v>
      </c>
      <c r="F57" s="19" t="s">
        <v>22</v>
      </c>
      <c r="G57" s="19" t="s">
        <v>17</v>
      </c>
      <c r="H57" s="19" t="s">
        <v>12</v>
      </c>
      <c r="I57" s="19" t="s">
        <v>51</v>
      </c>
      <c r="J57" s="29" t="s">
        <v>85</v>
      </c>
      <c r="K57" s="20">
        <f t="shared" si="2"/>
        <v>1.7</v>
      </c>
      <c r="L57" s="20">
        <f t="shared" si="2"/>
        <v>0</v>
      </c>
      <c r="M57" s="20">
        <f t="shared" si="2"/>
        <v>0</v>
      </c>
      <c r="N57" s="20">
        <f t="shared" si="2"/>
        <v>1.7</v>
      </c>
      <c r="O57" s="20">
        <f t="shared" si="2"/>
        <v>1.7</v>
      </c>
      <c r="P57" s="40"/>
    </row>
    <row r="58" spans="1:21" s="6" customFormat="1" ht="72" customHeight="1">
      <c r="A58" s="24">
        <v>39</v>
      </c>
      <c r="B58" s="19">
        <v>822</v>
      </c>
      <c r="C58" s="19" t="s">
        <v>21</v>
      </c>
      <c r="D58" s="19" t="s">
        <v>16</v>
      </c>
      <c r="E58" s="19" t="s">
        <v>47</v>
      </c>
      <c r="F58" s="19" t="s">
        <v>22</v>
      </c>
      <c r="G58" s="19" t="s">
        <v>17</v>
      </c>
      <c r="H58" s="19" t="s">
        <v>28</v>
      </c>
      <c r="I58" s="19">
        <v>150</v>
      </c>
      <c r="J58" s="31" t="s">
        <v>87</v>
      </c>
      <c r="K58" s="20">
        <f>1.7</f>
        <v>1.7</v>
      </c>
      <c r="L58" s="27"/>
      <c r="M58" s="27"/>
      <c r="N58" s="20">
        <f>1.7</f>
        <v>1.7</v>
      </c>
      <c r="O58" s="20">
        <f>1.7</f>
        <v>1.7</v>
      </c>
      <c r="P58" s="39"/>
      <c r="S58" s="6" t="s">
        <v>39</v>
      </c>
      <c r="U58" s="6" t="s">
        <v>39</v>
      </c>
    </row>
    <row r="59" spans="1:20" s="6" customFormat="1" ht="71.25" customHeight="1">
      <c r="A59" s="24">
        <v>40</v>
      </c>
      <c r="B59" s="19" t="s">
        <v>10</v>
      </c>
      <c r="C59" s="19" t="s">
        <v>1</v>
      </c>
      <c r="D59" s="19" t="s">
        <v>16</v>
      </c>
      <c r="E59" s="19" t="s">
        <v>48</v>
      </c>
      <c r="F59" s="19" t="s">
        <v>49</v>
      </c>
      <c r="G59" s="19" t="s">
        <v>11</v>
      </c>
      <c r="H59" s="19" t="s">
        <v>12</v>
      </c>
      <c r="I59" s="19" t="s">
        <v>51</v>
      </c>
      <c r="J59" s="31" t="s">
        <v>84</v>
      </c>
      <c r="K59" s="20">
        <f>K60</f>
        <v>92.9</v>
      </c>
      <c r="L59" s="20">
        <f>L60</f>
        <v>0</v>
      </c>
      <c r="M59" s="20">
        <f>M60</f>
        <v>0</v>
      </c>
      <c r="N59" s="20">
        <f>N60</f>
        <v>83.4</v>
      </c>
      <c r="O59" s="20">
        <f>O60</f>
        <v>0</v>
      </c>
      <c r="P59" s="39"/>
      <c r="T59" s="6" t="s">
        <v>39</v>
      </c>
    </row>
    <row r="60" spans="1:21" s="6" customFormat="1" ht="77.25" customHeight="1">
      <c r="A60" s="24">
        <v>41</v>
      </c>
      <c r="B60" s="19">
        <v>822</v>
      </c>
      <c r="C60" s="19" t="s">
        <v>1</v>
      </c>
      <c r="D60" s="19" t="s">
        <v>16</v>
      </c>
      <c r="E60" s="19" t="s">
        <v>48</v>
      </c>
      <c r="F60" s="19" t="s">
        <v>49</v>
      </c>
      <c r="G60" s="19" t="s">
        <v>17</v>
      </c>
      <c r="H60" s="19" t="s">
        <v>12</v>
      </c>
      <c r="I60" s="19">
        <v>150</v>
      </c>
      <c r="J60" s="31" t="s">
        <v>83</v>
      </c>
      <c r="K60" s="20">
        <f>80.2+12.7</f>
        <v>92.9</v>
      </c>
      <c r="L60" s="27"/>
      <c r="M60" s="27"/>
      <c r="N60" s="20">
        <f>83.4</f>
        <v>83.4</v>
      </c>
      <c r="O60" s="20">
        <f>0</f>
        <v>0</v>
      </c>
      <c r="P60" s="39">
        <f>12.7</f>
        <v>12.7</v>
      </c>
      <c r="T60" s="6" t="s">
        <v>39</v>
      </c>
      <c r="U60" s="6" t="s">
        <v>39</v>
      </c>
    </row>
    <row r="61" spans="1:23" s="6" customFormat="1" ht="42.75" customHeight="1">
      <c r="A61" s="24">
        <v>42</v>
      </c>
      <c r="B61" s="19" t="s">
        <v>10</v>
      </c>
      <c r="C61" s="19" t="s">
        <v>1</v>
      </c>
      <c r="D61" s="19" t="s">
        <v>16</v>
      </c>
      <c r="E61" s="19" t="s">
        <v>59</v>
      </c>
      <c r="F61" s="19" t="s">
        <v>10</v>
      </c>
      <c r="G61" s="19" t="s">
        <v>11</v>
      </c>
      <c r="H61" s="19" t="s">
        <v>12</v>
      </c>
      <c r="I61" s="19" t="s">
        <v>51</v>
      </c>
      <c r="J61" s="31" t="s">
        <v>60</v>
      </c>
      <c r="K61" s="20">
        <f aca="true" t="shared" si="3" ref="K61:O62">K62</f>
        <v>249.8</v>
      </c>
      <c r="L61" s="20">
        <f t="shared" si="3"/>
        <v>0</v>
      </c>
      <c r="M61" s="20">
        <f t="shared" si="3"/>
        <v>0</v>
      </c>
      <c r="N61" s="20">
        <f t="shared" si="3"/>
        <v>197.3</v>
      </c>
      <c r="O61" s="20">
        <f t="shared" si="3"/>
        <v>197.3</v>
      </c>
      <c r="P61" s="39"/>
      <c r="S61" s="6" t="s">
        <v>39</v>
      </c>
      <c r="T61" s="6" t="s">
        <v>39</v>
      </c>
      <c r="W61" s="6" t="s">
        <v>39</v>
      </c>
    </row>
    <row r="62" spans="1:22" s="6" customFormat="1" ht="42.75" customHeight="1">
      <c r="A62" s="24">
        <v>43</v>
      </c>
      <c r="B62" s="19" t="s">
        <v>10</v>
      </c>
      <c r="C62" s="19" t="s">
        <v>1</v>
      </c>
      <c r="D62" s="19" t="s">
        <v>16</v>
      </c>
      <c r="E62" s="19" t="s">
        <v>46</v>
      </c>
      <c r="F62" s="19" t="s">
        <v>27</v>
      </c>
      <c r="G62" s="19" t="s">
        <v>11</v>
      </c>
      <c r="H62" s="19" t="s">
        <v>12</v>
      </c>
      <c r="I62" s="19" t="s">
        <v>51</v>
      </c>
      <c r="J62" s="31" t="s">
        <v>52</v>
      </c>
      <c r="K62" s="20">
        <f t="shared" si="3"/>
        <v>249.8</v>
      </c>
      <c r="L62" s="20">
        <f t="shared" si="3"/>
        <v>0</v>
      </c>
      <c r="M62" s="20">
        <f t="shared" si="3"/>
        <v>0</v>
      </c>
      <c r="N62" s="20">
        <f t="shared" si="3"/>
        <v>197.3</v>
      </c>
      <c r="O62" s="20">
        <f t="shared" si="3"/>
        <v>197.3</v>
      </c>
      <c r="P62" s="39"/>
      <c r="S62" s="6" t="s">
        <v>39</v>
      </c>
      <c r="U62" s="6" t="s">
        <v>39</v>
      </c>
      <c r="V62" s="6" t="s">
        <v>39</v>
      </c>
    </row>
    <row r="63" spans="1:25" s="6" customFormat="1" ht="53.25" customHeight="1">
      <c r="A63" s="24">
        <v>44</v>
      </c>
      <c r="B63" s="19" t="s">
        <v>10</v>
      </c>
      <c r="C63" s="19" t="s">
        <v>1</v>
      </c>
      <c r="D63" s="19" t="s">
        <v>16</v>
      </c>
      <c r="E63" s="19" t="s">
        <v>46</v>
      </c>
      <c r="F63" s="19" t="s">
        <v>27</v>
      </c>
      <c r="G63" s="19" t="s">
        <v>17</v>
      </c>
      <c r="H63" s="19" t="s">
        <v>12</v>
      </c>
      <c r="I63" s="19" t="s">
        <v>51</v>
      </c>
      <c r="J63" s="31" t="s">
        <v>53</v>
      </c>
      <c r="K63" s="20">
        <f>K64+K65+K66</f>
        <v>249.8</v>
      </c>
      <c r="L63" s="20">
        <f>L64+L65+L66</f>
        <v>0</v>
      </c>
      <c r="M63" s="20">
        <f>M64+M65+M66</f>
        <v>0</v>
      </c>
      <c r="N63" s="20">
        <f>N64+N65+N66</f>
        <v>197.3</v>
      </c>
      <c r="O63" s="20">
        <f>O64+O65+O66</f>
        <v>197.3</v>
      </c>
      <c r="P63" s="39"/>
      <c r="R63" s="6" t="s">
        <v>39</v>
      </c>
      <c r="T63" s="6" t="s">
        <v>39</v>
      </c>
      <c r="U63" s="6" t="s">
        <v>39</v>
      </c>
      <c r="V63" s="6" t="s">
        <v>39</v>
      </c>
      <c r="Y63" s="6" t="s">
        <v>39</v>
      </c>
    </row>
    <row r="64" spans="1:16" s="6" customFormat="1" ht="53.25" customHeight="1">
      <c r="A64" s="24">
        <v>45</v>
      </c>
      <c r="B64" s="19" t="s">
        <v>26</v>
      </c>
      <c r="C64" s="19" t="s">
        <v>1</v>
      </c>
      <c r="D64" s="19" t="s">
        <v>16</v>
      </c>
      <c r="E64" s="19" t="s">
        <v>46</v>
      </c>
      <c r="F64" s="19" t="s">
        <v>27</v>
      </c>
      <c r="G64" s="19" t="s">
        <v>17</v>
      </c>
      <c r="H64" s="19" t="s">
        <v>112</v>
      </c>
      <c r="I64" s="19" t="s">
        <v>51</v>
      </c>
      <c r="J64" s="31" t="s">
        <v>113</v>
      </c>
      <c r="K64" s="20">
        <f>52.5</f>
        <v>52.5</v>
      </c>
      <c r="L64" s="20"/>
      <c r="M64" s="20"/>
      <c r="N64" s="20">
        <f>0</f>
        <v>0</v>
      </c>
      <c r="O64" s="20">
        <f>0</f>
        <v>0</v>
      </c>
      <c r="P64" s="39">
        <f>52.5</f>
        <v>52.5</v>
      </c>
    </row>
    <row r="65" spans="1:26" s="6" customFormat="1" ht="68.25" customHeight="1">
      <c r="A65" s="24">
        <v>46</v>
      </c>
      <c r="B65" s="19" t="s">
        <v>26</v>
      </c>
      <c r="C65" s="19" t="s">
        <v>1</v>
      </c>
      <c r="D65" s="19" t="s">
        <v>16</v>
      </c>
      <c r="E65" s="19" t="s">
        <v>46</v>
      </c>
      <c r="F65" s="19" t="s">
        <v>27</v>
      </c>
      <c r="G65" s="19" t="s">
        <v>17</v>
      </c>
      <c r="H65" s="19" t="s">
        <v>67</v>
      </c>
      <c r="I65" s="19">
        <v>150</v>
      </c>
      <c r="J65" s="31" t="s">
        <v>71</v>
      </c>
      <c r="K65" s="20">
        <f>60</f>
        <v>60</v>
      </c>
      <c r="L65" s="27"/>
      <c r="M65" s="27"/>
      <c r="N65" s="20">
        <f>60</f>
        <v>60</v>
      </c>
      <c r="O65" s="20">
        <f>60</f>
        <v>60</v>
      </c>
      <c r="P65" s="39"/>
      <c r="R65" s="6" t="s">
        <v>39</v>
      </c>
      <c r="Z65" s="6" t="s">
        <v>39</v>
      </c>
    </row>
    <row r="66" spans="1:24" s="6" customFormat="1" ht="60.75" customHeight="1">
      <c r="A66" s="24">
        <v>47</v>
      </c>
      <c r="B66" s="19" t="s">
        <v>26</v>
      </c>
      <c r="C66" s="19" t="s">
        <v>1</v>
      </c>
      <c r="D66" s="19" t="s">
        <v>16</v>
      </c>
      <c r="E66" s="19" t="s">
        <v>46</v>
      </c>
      <c r="F66" s="19" t="s">
        <v>27</v>
      </c>
      <c r="G66" s="19" t="s">
        <v>17</v>
      </c>
      <c r="H66" s="19" t="s">
        <v>68</v>
      </c>
      <c r="I66" s="19">
        <v>150</v>
      </c>
      <c r="J66" s="31" t="s">
        <v>69</v>
      </c>
      <c r="K66" s="20">
        <f>137.3</f>
        <v>137.3</v>
      </c>
      <c r="L66" s="27"/>
      <c r="M66" s="27"/>
      <c r="N66" s="20">
        <v>137.3</v>
      </c>
      <c r="O66" s="20">
        <f>137.3</f>
        <v>137.3</v>
      </c>
      <c r="P66" s="39"/>
      <c r="S66" s="6" t="s">
        <v>39</v>
      </c>
      <c r="T66" s="6" t="s">
        <v>39</v>
      </c>
      <c r="U66" s="6" t="s">
        <v>39</v>
      </c>
      <c r="V66" s="6" t="s">
        <v>39</v>
      </c>
      <c r="X66" s="6" t="s">
        <v>39</v>
      </c>
    </row>
    <row r="67" spans="1:18" s="2" customFormat="1" ht="21.75" customHeight="1">
      <c r="A67" s="44" t="s">
        <v>33</v>
      </c>
      <c r="B67" s="44"/>
      <c r="C67" s="44"/>
      <c r="D67" s="44"/>
      <c r="E67" s="44"/>
      <c r="F67" s="44"/>
      <c r="G67" s="44"/>
      <c r="H67" s="44"/>
      <c r="I67" s="44"/>
      <c r="J67" s="44"/>
      <c r="K67" s="20">
        <f>K20+K45</f>
        <v>7421.400000000001</v>
      </c>
      <c r="L67" s="20" t="e">
        <f>L20+L45</f>
        <v>#REF!</v>
      </c>
      <c r="M67" s="20" t="e">
        <f>M20+M45</f>
        <v>#REF!</v>
      </c>
      <c r="N67" s="20">
        <f>N20+N45</f>
        <v>7357.100000000001</v>
      </c>
      <c r="O67" s="20">
        <f>O20+O45</f>
        <v>7280.6</v>
      </c>
      <c r="P67" s="41">
        <f>SUM(P20:P66)</f>
        <v>65.2</v>
      </c>
      <c r="Q67" s="7"/>
      <c r="R67" s="7"/>
    </row>
    <row r="68" spans="1:16" s="2" customFormat="1" ht="27.75" customHeight="1">
      <c r="A68" s="4"/>
      <c r="B68" s="9"/>
      <c r="C68" s="9"/>
      <c r="D68" s="9"/>
      <c r="E68" s="9"/>
      <c r="F68" s="9"/>
      <c r="G68" s="9"/>
      <c r="H68" s="9"/>
      <c r="I68" s="9"/>
      <c r="J68" s="10"/>
      <c r="K68" s="11"/>
      <c r="L68" s="10"/>
      <c r="M68" s="10"/>
      <c r="N68" s="11"/>
      <c r="O68" s="11"/>
      <c r="P68" s="42"/>
    </row>
    <row r="69" spans="1:21" s="2" customFormat="1" ht="15">
      <c r="A69" s="5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42"/>
      <c r="U69" s="2" t="s">
        <v>39</v>
      </c>
    </row>
    <row r="70" spans="2:19" s="2" customFormat="1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42"/>
      <c r="R70" s="2" t="s">
        <v>39</v>
      </c>
      <c r="S70" s="2" t="s">
        <v>39</v>
      </c>
    </row>
    <row r="71" spans="2:16" s="2" customFormat="1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42"/>
    </row>
    <row r="72" spans="2:15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</sheetData>
  <sheetProtection/>
  <mergeCells count="21">
    <mergeCell ref="K5:O5"/>
    <mergeCell ref="B12:B18"/>
    <mergeCell ref="K7:O7"/>
    <mergeCell ref="D12:D18"/>
    <mergeCell ref="E12:E18"/>
    <mergeCell ref="K1:O1"/>
    <mergeCell ref="K2:O2"/>
    <mergeCell ref="K3:O3"/>
    <mergeCell ref="G12:G18"/>
    <mergeCell ref="I12:I18"/>
    <mergeCell ref="J11:J18"/>
    <mergeCell ref="H12:H18"/>
    <mergeCell ref="K6:O6"/>
    <mergeCell ref="K11:K18"/>
    <mergeCell ref="N11:N18"/>
    <mergeCell ref="A67:J67"/>
    <mergeCell ref="F12:F18"/>
    <mergeCell ref="C12:C18"/>
    <mergeCell ref="O11:O18"/>
    <mergeCell ref="B11:I11"/>
    <mergeCell ref="A11:A18"/>
  </mergeCells>
  <printOptions/>
  <pageMargins left="0.5905511811023623" right="0.1968503937007874" top="0.1968503937007874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Пользователь Windows</cp:lastModifiedBy>
  <cp:lastPrinted>2023-12-26T08:42:02Z</cp:lastPrinted>
  <dcterms:created xsi:type="dcterms:W3CDTF">2005-06-15T06:50:43Z</dcterms:created>
  <dcterms:modified xsi:type="dcterms:W3CDTF">2024-05-30T08:43:12Z</dcterms:modified>
  <cp:category/>
  <cp:version/>
  <cp:contentType/>
  <cp:contentStatus/>
</cp:coreProperties>
</file>