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10" windowWidth="15480" windowHeight="9000" activeTab="0"/>
  </bookViews>
  <sheets>
    <sheet name="Лист1" sheetId="1" r:id="rId1"/>
    <sheet name="Лист2" sheetId="2" r:id="rId2"/>
  </sheets>
  <definedNames>
    <definedName name="_xlnm.Print_Titles" localSheetId="0">'Лист1'!$6:$6</definedName>
    <definedName name="_xlnm.Print_Area" localSheetId="0">'Лист1'!$A$1:$O$588</definedName>
  </definedNames>
  <calcPr fullCalcOnLoad="1"/>
</workbook>
</file>

<file path=xl/sharedStrings.xml><?xml version="1.0" encoding="utf-8"?>
<sst xmlns="http://schemas.openxmlformats.org/spreadsheetml/2006/main" count="2558" uniqueCount="1040">
  <si>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</si>
  <si>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</si>
  <si>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</si>
  <si>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</si>
  <si>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</si>
  <si>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</si>
  <si>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</si>
  <si>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</si>
  <si>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</si>
  <si>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</si>
  <si>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</si>
  <si>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</si>
  <si>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</si>
  <si>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</si>
  <si>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</si>
  <si>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</si>
  <si>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</si>
  <si>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</si>
  <si>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</si>
  <si>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</si>
  <si>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</si>
  <si>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</si>
  <si>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</si>
  <si>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</si>
  <si>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</si>
  <si>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</si>
  <si>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</si>
  <si>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</si>
  <si>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</si>
  <si>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</si>
  <si>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</si>
  <si>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</si>
  <si>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</si>
  <si>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</si>
  <si>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</si>
  <si>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</si>
  <si>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</si>
  <si>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</si>
  <si>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</si>
  <si>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</si>
  <si>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</si>
  <si>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</si>
  <si>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</si>
  <si>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</si>
  <si>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</si>
  <si>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</si>
  <si>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</si>
  <si>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</si>
  <si>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3</t>
  </si>
  <si>
    <t>10</t>
  </si>
  <si>
    <t>11</t>
  </si>
  <si>
    <t>105</t>
  </si>
  <si>
    <t>106</t>
  </si>
  <si>
    <t>107</t>
  </si>
  <si>
    <t>121</t>
  </si>
  <si>
    <t>122</t>
  </si>
  <si>
    <t>123</t>
  </si>
  <si>
    <t>124</t>
  </si>
  <si>
    <t>128</t>
  </si>
  <si>
    <t>138</t>
  </si>
  <si>
    <t>142</t>
  </si>
  <si>
    <t>143</t>
  </si>
  <si>
    <t>144</t>
  </si>
  <si>
    <t>145</t>
  </si>
  <si>
    <t>174</t>
  </si>
  <si>
    <t>184</t>
  </si>
  <si>
    <t>185</t>
  </si>
  <si>
    <t>186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</si>
  <si>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</si>
  <si>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</si>
  <si>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</si>
  <si>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</si>
  <si>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</si>
  <si>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</si>
  <si>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</si>
  <si>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</si>
  <si>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</si>
  <si>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</si>
  <si>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</si>
  <si>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</si>
  <si>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305</t>
  </si>
  <si>
    <t>306</t>
  </si>
  <si>
    <t>318</t>
  </si>
  <si>
    <t>319</t>
  </si>
  <si>
    <t>324</t>
  </si>
  <si>
    <t>325</t>
  </si>
  <si>
    <t>326</t>
  </si>
  <si>
    <t>327</t>
  </si>
  <si>
    <t>328</t>
  </si>
  <si>
    <t>340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</si>
  <si>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</si>
  <si>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</si>
  <si>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</si>
  <si>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</si>
  <si>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</si>
  <si>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</si>
  <si>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</si>
  <si>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</si>
  <si>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</si>
  <si>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</si>
  <si>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384</t>
  </si>
  <si>
    <t>400</t>
  </si>
  <si>
    <t>401</t>
  </si>
  <si>
    <t>402</t>
  </si>
  <si>
    <t>403</t>
  </si>
  <si>
    <t>404</t>
  </si>
  <si>
    <t>410</t>
  </si>
  <si>
    <t>420</t>
  </si>
  <si>
    <t>445</t>
  </si>
  <si>
    <t>449</t>
  </si>
  <si>
    <t>450</t>
  </si>
  <si>
    <t>492</t>
  </si>
  <si>
    <t>Подпрограмма "Инвентаризация объектов недвижимого имущества"</t>
  </si>
  <si>
    <t>Подпрограмма "Обеспечение жильём молодых семей в Большеулуйском районе"</t>
  </si>
  <si>
    <t>0102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</si>
  <si>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</si>
  <si>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</si>
  <si>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</si>
  <si>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</si>
  <si>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</si>
  <si>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</si>
  <si>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</si>
  <si>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</si>
  <si>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</si>
  <si>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</si>
  <si>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</si>
  <si>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</si>
  <si>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</si>
  <si>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</si>
  <si>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</si>
  <si>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</si>
  <si>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</si>
  <si>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</si>
  <si>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</si>
  <si>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</si>
  <si>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</si>
  <si>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</si>
  <si>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</si>
  <si>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</si>
  <si>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</si>
  <si>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</si>
  <si>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</si>
  <si>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</si>
  <si>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</si>
  <si>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</si>
  <si>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</si>
  <si>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</si>
  <si>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</si>
  <si>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</si>
  <si>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</si>
  <si>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</si>
  <si>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</si>
  <si>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</si>
  <si>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0505</t>
  </si>
  <si>
    <t>Подпрограмма «Обеспечение реализации муниципальной программы и прочие мероприятия»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</si>
  <si>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</si>
  <si>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</si>
  <si>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</si>
  <si>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</si>
  <si>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</si>
  <si>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</si>
  <si>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</si>
  <si>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</si>
  <si>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</si>
  <si>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</si>
  <si>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</si>
  <si>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</si>
  <si>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</si>
  <si>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</si>
  <si>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</si>
  <si>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</si>
  <si>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</si>
  <si>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0702</t>
  </si>
  <si>
    <t>0502</t>
  </si>
  <si>
    <t>Подпрограмма "Формирование и постановка на государственный кадастровый учёт земельных участков"</t>
  </si>
  <si>
    <t>0801</t>
  </si>
  <si>
    <t>Подпрограмма "Культурное наследие Большеулуйского района"</t>
  </si>
  <si>
    <t>0707</t>
  </si>
  <si>
    <t>0709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</si>
  <si>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</si>
  <si>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Подпрограмма "Искусство и народное творчество Большеулуйского района"</t>
  </si>
  <si>
    <t>0909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</si>
  <si>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</si>
  <si>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</si>
  <si>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</si>
  <si>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</si>
  <si>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</si>
  <si>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0200000000</t>
  </si>
  <si>
    <t>0220000000</t>
  </si>
  <si>
    <t>0220074090</t>
  </si>
  <si>
    <t>0220075640</t>
  </si>
  <si>
    <t>0220074080</t>
  </si>
  <si>
    <t>0220075880</t>
  </si>
  <si>
    <t>0230000000</t>
  </si>
  <si>
    <t>0240000000</t>
  </si>
  <si>
    <t>0240075520</t>
  </si>
  <si>
    <t>0220075540</t>
  </si>
  <si>
    <t>0220075660</t>
  </si>
  <si>
    <t>0220075560</t>
  </si>
  <si>
    <t>0250000000</t>
  </si>
  <si>
    <t>0250000980</t>
  </si>
  <si>
    <t>0250000990</t>
  </si>
  <si>
    <t>Расходы на выплаты персоналу государственных (муниципальных) органов</t>
  </si>
  <si>
    <t>0400000000</t>
  </si>
  <si>
    <t>0410000000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</si>
  <si>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</si>
  <si>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</si>
  <si>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</si>
  <si>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</si>
  <si>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</si>
  <si>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</si>
  <si>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</si>
  <si>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Подпрограмма "Обеспечение профилактики и тушения пожаров в Большеулуйском районе"</t>
  </si>
  <si>
    <t>0520000000</t>
  </si>
  <si>
    <t>0530000000</t>
  </si>
  <si>
    <t>0540000000</t>
  </si>
  <si>
    <t>0840000000</t>
  </si>
  <si>
    <t>0830000000</t>
  </si>
  <si>
    <t>0830075190</t>
  </si>
  <si>
    <t>0800000000</t>
  </si>
  <si>
    <t>0810000000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</si>
  <si>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</si>
  <si>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</si>
  <si>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</si>
  <si>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0900000000</t>
  </si>
  <si>
    <t>0910000000</t>
  </si>
  <si>
    <t>1000000000</t>
  </si>
  <si>
    <t>1010000000</t>
  </si>
  <si>
    <t>1020000000</t>
  </si>
  <si>
    <t>1030000000</t>
  </si>
  <si>
    <t>1100000000</t>
  </si>
  <si>
    <t>1120000000</t>
  </si>
  <si>
    <t>1200000000</t>
  </si>
  <si>
    <t>1220000000</t>
  </si>
  <si>
    <t>1400000000</t>
  </si>
  <si>
    <t>1410000000</t>
  </si>
  <si>
    <t>1800000000</t>
  </si>
  <si>
    <t>1810000000</t>
  </si>
  <si>
    <t>1810076010</t>
  </si>
  <si>
    <t>1820000000</t>
  </si>
  <si>
    <t>1830000000</t>
  </si>
  <si>
    <t>1830000980</t>
  </si>
  <si>
    <t>1840000000</t>
  </si>
  <si>
    <t>1840000990</t>
  </si>
  <si>
    <t>1900000000</t>
  </si>
  <si>
    <t>1910000000</t>
  </si>
  <si>
    <t>1930000000</t>
  </si>
  <si>
    <t>Взносы на капитальный ремонт общего имущества многоквартирных домов</t>
  </si>
  <si>
    <t>9500000000</t>
  </si>
  <si>
    <t>9510000000</t>
  </si>
  <si>
    <t>9510000990</t>
  </si>
  <si>
    <t>9600000000</t>
  </si>
  <si>
    <t>9610000000</t>
  </si>
  <si>
    <t>9610000910</t>
  </si>
  <si>
    <t>9610000990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</si>
  <si>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</si>
  <si>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</si>
  <si>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</si>
  <si>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</si>
  <si>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</si>
  <si>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</si>
  <si>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</si>
  <si>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</si>
  <si>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</si>
  <si>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</si>
  <si>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</si>
  <si>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</si>
  <si>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</si>
  <si>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71</t>
  </si>
  <si>
    <t>72</t>
  </si>
  <si>
    <t>73</t>
  </si>
  <si>
    <t>74</t>
  </si>
  <si>
    <t>75</t>
  </si>
  <si>
    <t>86</t>
  </si>
  <si>
    <t>90</t>
  </si>
  <si>
    <t>91</t>
  </si>
  <si>
    <t>92</t>
  </si>
  <si>
    <t>93</t>
  </si>
  <si>
    <t>96</t>
  </si>
  <si>
    <t>97</t>
  </si>
  <si>
    <t>98</t>
  </si>
  <si>
    <t>153</t>
  </si>
  <si>
    <t>154</t>
  </si>
  <si>
    <t>155</t>
  </si>
  <si>
    <t>156</t>
  </si>
  <si>
    <t>157</t>
  </si>
  <si>
    <t>163</t>
  </si>
  <si>
    <t>164</t>
  </si>
  <si>
    <t>165</t>
  </si>
  <si>
    <t>166</t>
  </si>
  <si>
    <t>167</t>
  </si>
  <si>
    <t>170</t>
  </si>
  <si>
    <t>171</t>
  </si>
  <si>
    <t>293</t>
  </si>
  <si>
    <t>421</t>
  </si>
  <si>
    <t>430</t>
  </si>
  <si>
    <t>506</t>
  </si>
  <si>
    <t>507</t>
  </si>
  <si>
    <t>508</t>
  </si>
  <si>
    <t>509</t>
  </si>
  <si>
    <t>514</t>
  </si>
  <si>
    <t>515</t>
  </si>
  <si>
    <t>516</t>
  </si>
  <si>
    <t>517</t>
  </si>
  <si>
    <t>518</t>
  </si>
  <si>
    <t>519</t>
  </si>
  <si>
    <t>523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</si>
  <si>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</si>
  <si>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</si>
  <si>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</si>
  <si>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</si>
  <si>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</si>
  <si>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</si>
  <si>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</si>
  <si>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</si>
  <si>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</si>
  <si>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</si>
  <si>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</si>
  <si>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</si>
  <si>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</si>
  <si>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0405</t>
  </si>
  <si>
    <t>546</t>
  </si>
  <si>
    <t xml:space="preserve">Подпрограмма "Развитие транспортного комплекса" </t>
  </si>
  <si>
    <t>85</t>
  </si>
  <si>
    <t>108</t>
  </si>
  <si>
    <t>109</t>
  </si>
  <si>
    <t>137</t>
  </si>
  <si>
    <t>172</t>
  </si>
  <si>
    <t>173</t>
  </si>
  <si>
    <t>182</t>
  </si>
  <si>
    <t>183</t>
  </si>
  <si>
    <t>193</t>
  </si>
  <si>
    <t>210</t>
  </si>
  <si>
    <t>218</t>
  </si>
  <si>
    <t>219</t>
  </si>
  <si>
    <t>266</t>
  </si>
  <si>
    <t>355</t>
  </si>
  <si>
    <t>356</t>
  </si>
  <si>
    <t>357</t>
  </si>
  <si>
    <t>358</t>
  </si>
  <si>
    <t>359</t>
  </si>
  <si>
    <t>360</t>
  </si>
  <si>
    <t>361</t>
  </si>
  <si>
    <t>362</t>
  </si>
  <si>
    <t>382</t>
  </si>
  <si>
    <t>383</t>
  </si>
  <si>
    <t>397</t>
  </si>
  <si>
    <t>446</t>
  </si>
  <si>
    <t>447</t>
  </si>
  <si>
    <t>448</t>
  </si>
  <si>
    <t>493</t>
  </si>
  <si>
    <t>501</t>
  </si>
  <si>
    <t>502</t>
  </si>
  <si>
    <t>524</t>
  </si>
  <si>
    <t>526</t>
  </si>
  <si>
    <t>527</t>
  </si>
  <si>
    <t>531</t>
  </si>
  <si>
    <t>532</t>
  </si>
  <si>
    <t>533</t>
  </si>
  <si>
    <t>534</t>
  </si>
  <si>
    <t xml:space="preserve">Муниципальная программа "Развитие транспортной  системы" </t>
  </si>
  <si>
    <t>0703</t>
  </si>
  <si>
    <t>9610051200</t>
  </si>
  <si>
    <t>0105</t>
  </si>
  <si>
    <t>0220076490</t>
  </si>
  <si>
    <t>84</t>
  </si>
  <si>
    <t>125</t>
  </si>
  <si>
    <t>126</t>
  </si>
  <si>
    <t>127</t>
  </si>
  <si>
    <t>267</t>
  </si>
  <si>
    <t>268</t>
  </si>
  <si>
    <t>269</t>
  </si>
  <si>
    <t>317</t>
  </si>
  <si>
    <t>323</t>
  </si>
  <si>
    <t>344</t>
  </si>
  <si>
    <t>422</t>
  </si>
  <si>
    <t>423</t>
  </si>
  <si>
    <t>424</t>
  </si>
  <si>
    <t>425</t>
  </si>
  <si>
    <t>426</t>
  </si>
  <si>
    <t>525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</si>
  <si>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</si>
  <si>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</si>
  <si>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</si>
  <si>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</si>
  <si>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</si>
  <si>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</si>
  <si>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</si>
  <si>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</si>
  <si>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1930000990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</si>
  <si>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</si>
  <si>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</si>
  <si>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</si>
  <si>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1920000000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</si>
  <si>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</si>
  <si>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10100S4560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</si>
  <si>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</si>
  <si>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</si>
  <si>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</si>
  <si>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</si>
  <si>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</si>
  <si>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</si>
  <si>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</si>
  <si>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</si>
  <si>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</si>
  <si>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10300L4970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</si>
  <si>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</si>
  <si>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</si>
  <si>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</si>
  <si>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</si>
  <si>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</si>
  <si>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</si>
  <si>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</si>
  <si>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</si>
  <si>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</si>
  <si>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</si>
  <si>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563</t>
  </si>
  <si>
    <t>0500</t>
  </si>
  <si>
    <t>0300</t>
  </si>
  <si>
    <t>0800</t>
  </si>
  <si>
    <t>0100</t>
  </si>
  <si>
    <t>1100</t>
  </si>
  <si>
    <t>0400</t>
  </si>
  <si>
    <t>1400</t>
  </si>
  <si>
    <t>1300</t>
  </si>
  <si>
    <t>0200</t>
  </si>
  <si>
    <t>0900</t>
  </si>
  <si>
    <t xml:space="preserve">Подпрограмма "Дороги Большеулуйского района" </t>
  </si>
  <si>
    <t>0409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</si>
  <si>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</si>
  <si>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</si>
  <si>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1410075170</t>
  </si>
  <si>
    <t>1490000000</t>
  </si>
  <si>
    <t>1490075180</t>
  </si>
  <si>
    <t>0810010490</t>
  </si>
  <si>
    <t>0820010490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</si>
  <si>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</si>
  <si>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</si>
  <si>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08400S4880</t>
  </si>
  <si>
    <t>0804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</si>
  <si>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</si>
  <si>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</si>
  <si>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</si>
  <si>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</si>
  <si>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</si>
  <si>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02200S5630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</si>
  <si>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</si>
  <si>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</si>
  <si>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02200S6490</t>
  </si>
  <si>
    <t>1810027220</t>
  </si>
  <si>
    <t>1402</t>
  </si>
  <si>
    <t>Специальные расходы</t>
  </si>
  <si>
    <t>0510010490</t>
  </si>
  <si>
    <t>0410010490</t>
  </si>
  <si>
    <t>0840010490</t>
  </si>
  <si>
    <t>1010010490</t>
  </si>
  <si>
    <t>9610000950</t>
  </si>
  <si>
    <t>9610000930</t>
  </si>
  <si>
    <t>9610000940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</si>
  <si>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</si>
  <si>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</si>
  <si>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</si>
  <si>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9610002890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</si>
  <si>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</si>
  <si>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0910010490</t>
  </si>
  <si>
    <t>0220010490</t>
  </si>
  <si>
    <t>0250010490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</si>
  <si>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</si>
  <si>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</si>
  <si>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94</t>
  </si>
  <si>
    <t>95</t>
  </si>
  <si>
    <t>99</t>
  </si>
  <si>
    <t>101</t>
  </si>
  <si>
    <t>102</t>
  </si>
  <si>
    <t>103</t>
  </si>
  <si>
    <t>104</t>
  </si>
  <si>
    <t>134</t>
  </si>
  <si>
    <t>177</t>
  </si>
  <si>
    <t>178</t>
  </si>
  <si>
    <t>179</t>
  </si>
  <si>
    <t>180</t>
  </si>
  <si>
    <t>181</t>
  </si>
  <si>
    <t>227</t>
  </si>
  <si>
    <t>232</t>
  </si>
  <si>
    <t>233</t>
  </si>
  <si>
    <t>237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</si>
  <si>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</si>
  <si>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</si>
  <si>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</si>
  <si>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</si>
  <si>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</si>
  <si>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</si>
  <si>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</si>
  <si>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</si>
  <si>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</si>
  <si>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</si>
  <si>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</si>
  <si>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255</t>
  </si>
  <si>
    <t>270</t>
  </si>
  <si>
    <t>294</t>
  </si>
  <si>
    <t>295</t>
  </si>
  <si>
    <t>307</t>
  </si>
  <si>
    <t>308</t>
  </si>
  <si>
    <t>309</t>
  </si>
  <si>
    <t>321</t>
  </si>
  <si>
    <t>322</t>
  </si>
  <si>
    <t>341</t>
  </si>
  <si>
    <t>342</t>
  </si>
  <si>
    <t>343</t>
  </si>
  <si>
    <t>371</t>
  </si>
  <si>
    <t>378</t>
  </si>
  <si>
    <t>379</t>
  </si>
  <si>
    <t>380</t>
  </si>
  <si>
    <t>381</t>
  </si>
  <si>
    <t>398</t>
  </si>
  <si>
    <t>399</t>
  </si>
  <si>
    <t>427</t>
  </si>
  <si>
    <t>428</t>
  </si>
  <si>
    <t>429</t>
  </si>
  <si>
    <t>451</t>
  </si>
  <si>
    <t>452</t>
  </si>
  <si>
    <t>456</t>
  </si>
  <si>
    <t>457</t>
  </si>
  <si>
    <t>458</t>
  </si>
  <si>
    <t>494</t>
  </si>
  <si>
    <t>495</t>
  </si>
  <si>
    <t>496</t>
  </si>
  <si>
    <t>557</t>
  </si>
  <si>
    <t>558</t>
  </si>
  <si>
    <t>559</t>
  </si>
  <si>
    <t>560</t>
  </si>
  <si>
    <t>561</t>
  </si>
  <si>
    <t>562</t>
  </si>
  <si>
    <t>570</t>
  </si>
  <si>
    <t>571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</si>
  <si>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</si>
  <si>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поселениям,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</si>
  <si>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</si>
  <si>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Большеулуйскому району в рамках непрограммных расходов отдельных органов исполнительной власти</t>
  </si>
  <si>
    <t>0603</t>
  </si>
  <si>
    <t>0600</t>
  </si>
  <si>
    <t>620</t>
  </si>
  <si>
    <t>Подпрограмма «Развитие дошкольного, общего и дополнительного образования детей»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</si>
  <si>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</si>
  <si>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Мероприятия, направленные на реализацию приоритетного национального проекта "Образования" в сфере общего и дополнительного образования 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</si>
  <si>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обучающихся в выездных интенсивных предметных школах 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</si>
  <si>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</si>
  <si>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</si>
  <si>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</si>
  <si>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Организация проведения военно-полевых сборов в общеобразовательных учреждениях в рамках подпрограммы «Развитие дошкольного, общего и дополнительного образования детей» 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</si>
  <si>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</si>
  <si>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 муниципальной программы  "Развитие образования Большеулуйского района"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</si>
  <si>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</si>
  <si>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</si>
  <si>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</si>
  <si>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</si>
  <si>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воспитания, защита прав несовершеннолетних детей»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</si>
  <si>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воспитания, защита прав несовершеннолетних детей»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</si>
  <si>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воспитания, защита прав несовершеннолетних детей» муниципальной программы «Развитие образования Большеулуйского района»</t>
  </si>
  <si>
    <t>Подпрограмма «Обеспечение реализации муниципальной программы, прочие мероприятия в области образования»</t>
  </si>
  <si>
    <t>Руководство и управление в сфере установленных функций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</si>
  <si>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</si>
  <si>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>Организация мероприятий по обеспечению туристическим снаряжением для проживания участников в палаточных лагерях и спортивным оборудованием для проведения спортивных соревнований в   рамках подпрограммы «Развитие дошкольного, общего и дополнительного образования детей»образования детей» муниципальной программы «Развитие образования Большеулуйского района»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</si>
  <si>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</si>
  <si>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отдельного мероприятия "На подготовку документов территориального планирования и градостроительного зонирования(внесений в них изменений),на разработку документации по планировке территории" муниципальной программы Большеулуйского района "Эфективное управление муниципальным имуществом и земельными отношениями"</t>
  </si>
  <si>
    <t>1990000000</t>
  </si>
  <si>
    <t>19900S4660</t>
  </si>
  <si>
    <t>Финансовое обеспечение государственных полномочий по организации проведения мероприятий при осуществлении деятельности по обращению с  животными без владельцев,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</si>
  <si>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</si>
  <si>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на организацию и обеспечениеобучающихся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</si>
  <si>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</si>
  <si>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Дотации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</si>
  <si>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Дотации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</si>
  <si>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02200L3040</t>
  </si>
  <si>
    <t>Финансовое обеспечение мероприятия по поддержке добровольчества (волонтерства),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</si>
  <si>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630</t>
  </si>
  <si>
    <t>Обеспечение деятельности (оказание услуг) подведомственных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</si>
  <si>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0220000980</t>
  </si>
  <si>
    <t>0220081020</t>
  </si>
  <si>
    <t>0220081030</t>
  </si>
  <si>
    <t>0220081040</t>
  </si>
  <si>
    <t>0220081080</t>
  </si>
  <si>
    <t>0220081090</t>
  </si>
  <si>
    <t>0220081100</t>
  </si>
  <si>
    <t>0220081110</t>
  </si>
  <si>
    <t>0220081130</t>
  </si>
  <si>
    <t>0220081140</t>
  </si>
  <si>
    <t>0220081160</t>
  </si>
  <si>
    <t>0220081240</t>
  </si>
  <si>
    <t>0230081010</t>
  </si>
  <si>
    <t>0230081050</t>
  </si>
  <si>
    <t>0230081060</t>
  </si>
  <si>
    <t>0240081150</t>
  </si>
  <si>
    <t>0250081200</t>
  </si>
  <si>
    <t>0410082020</t>
  </si>
  <si>
    <t>0410000980</t>
  </si>
  <si>
    <t>0490082030</t>
  </si>
  <si>
    <t>Обеспечение деятельности (оказание услуг) подведомственных учреждений  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</si>
  <si>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подведомственных учреждений   в рамках отдельных мероприятий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</si>
  <si>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0490000980</t>
  </si>
  <si>
    <t>0510083010</t>
  </si>
  <si>
    <t>0510083020</t>
  </si>
  <si>
    <t>Обеспечение деятельности (оказание услуг) подведомственных учреждений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</si>
  <si>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0510000980</t>
  </si>
  <si>
    <t>0520083030</t>
  </si>
  <si>
    <t>0530083040</t>
  </si>
  <si>
    <t>0530083050</t>
  </si>
  <si>
    <t>0540083060</t>
  </si>
  <si>
    <t>0540083070</t>
  </si>
  <si>
    <t>Обеспечение деятельности (оказание услуг) подведомственных учреждений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</si>
  <si>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0810000980</t>
  </si>
  <si>
    <t>0820084010</t>
  </si>
  <si>
    <t>0820084020</t>
  </si>
  <si>
    <t>0820084030</t>
  </si>
  <si>
    <t>0820084040</t>
  </si>
  <si>
    <t>0820000980</t>
  </si>
  <si>
    <t>Обеспечение деятельности (оказание услуг) подведомственных учреждений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</si>
  <si>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</si>
  <si>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0830000980</t>
  </si>
  <si>
    <t>Обеспечение деятельности (оказание услуг) подведомственных учреждений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</si>
  <si>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0840000980</t>
  </si>
  <si>
    <t>0840084050</t>
  </si>
  <si>
    <t>0840084060</t>
  </si>
  <si>
    <t>0840084070</t>
  </si>
  <si>
    <t>0910085010</t>
  </si>
  <si>
    <t>0910000980</t>
  </si>
  <si>
    <t>Обеспечение деятельности (оказание услуг) подведомственных учреждений 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</si>
  <si>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1010086010</t>
  </si>
  <si>
    <t>1010086110</t>
  </si>
  <si>
    <t>1010000980</t>
  </si>
  <si>
    <t>Обеспечение деятельности (оказание услуг) подведомственных учреждений 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</si>
  <si>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1020086130</t>
  </si>
  <si>
    <t>1120087030</t>
  </si>
  <si>
    <t>1220088010</t>
  </si>
  <si>
    <t>1810080010</t>
  </si>
  <si>
    <t>1820000810</t>
  </si>
  <si>
    <t>1910089010</t>
  </si>
  <si>
    <t>1920089020</t>
  </si>
  <si>
    <t>1930089030</t>
  </si>
  <si>
    <t>Обеспечение деятельности (оказание услуг) подведомственных учреждений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</si>
  <si>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1006</t>
  </si>
  <si>
    <t>Приобретение методических, учебных материалов по тематике в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</si>
  <si>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</si>
  <si>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1020086140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</si>
  <si>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</si>
  <si>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</si>
  <si>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программы, прочие мероприятия в области образования" муниципальной программы "Развитие образования Большеулуйского района"</t>
  </si>
  <si>
    <t>0550000000</t>
  </si>
  <si>
    <t>0550083090</t>
  </si>
  <si>
    <t>Приобретение формы и технических средств для обеспечения деятельности добровольной народной дружины,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</si>
  <si>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"Профилактика правонарушений на территории Большеулуйского района"</t>
  </si>
  <si>
    <t>0550083100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</si>
  <si>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</si>
  <si>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0240081180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</si>
  <si>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</si>
  <si>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</si>
  <si>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</si>
  <si>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0220081170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</si>
  <si>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</si>
  <si>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</si>
  <si>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</si>
  <si>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</si>
  <si>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</si>
  <si>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</si>
  <si>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</si>
  <si>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</si>
  <si>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</si>
  <si>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</si>
  <si>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</si>
  <si>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</si>
  <si>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</si>
  <si>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</si>
  <si>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</si>
  <si>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</si>
  <si>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</si>
  <si>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</si>
  <si>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</si>
  <si>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</si>
  <si>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</si>
  <si>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</si>
  <si>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</si>
  <si>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</si>
  <si>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</si>
  <si>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</si>
  <si>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</si>
  <si>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</si>
  <si>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</si>
  <si>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</si>
  <si>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66</t>
  </si>
  <si>
    <t>68</t>
  </si>
  <si>
    <t>69</t>
  </si>
  <si>
    <t>70</t>
  </si>
  <si>
    <t>78</t>
  </si>
  <si>
    <t>79</t>
  </si>
  <si>
    <t>80</t>
  </si>
  <si>
    <t>81</t>
  </si>
  <si>
    <t>82</t>
  </si>
  <si>
    <t>83</t>
  </si>
  <si>
    <t>87</t>
  </si>
  <si>
    <t>88</t>
  </si>
  <si>
    <t>89</t>
  </si>
  <si>
    <t>194</t>
  </si>
  <si>
    <t>195</t>
  </si>
  <si>
    <t>196</t>
  </si>
  <si>
    <t>197</t>
  </si>
  <si>
    <t>198</t>
  </si>
  <si>
    <t>228</t>
  </si>
  <si>
    <t>234</t>
  </si>
  <si>
    <t>235</t>
  </si>
  <si>
    <t>236</t>
  </si>
  <si>
    <t>274</t>
  </si>
  <si>
    <t>275</t>
  </si>
  <si>
    <t>276</t>
  </si>
  <si>
    <t>280</t>
  </si>
  <si>
    <t>281</t>
  </si>
  <si>
    <t>282</t>
  </si>
  <si>
    <t>283</t>
  </si>
  <si>
    <t>332</t>
  </si>
  <si>
    <t>333</t>
  </si>
  <si>
    <t>334</t>
  </si>
  <si>
    <t>338</t>
  </si>
  <si>
    <t>339</t>
  </si>
  <si>
    <t>366</t>
  </si>
  <si>
    <t>367</t>
  </si>
  <si>
    <t>376</t>
  </si>
  <si>
    <t>377</t>
  </si>
  <si>
    <t>385</t>
  </si>
  <si>
    <t>388</t>
  </si>
  <si>
    <t>389</t>
  </si>
  <si>
    <t>Обеспечение деятельности (оказание услуг) подведомственных учреждений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</si>
  <si>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</si>
  <si>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0410082030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</si>
  <si>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</si>
  <si>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Сумма на          2024 год</t>
  </si>
  <si>
    <t>0240078460</t>
  </si>
  <si>
    <t>0240075870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</si>
  <si>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</si>
  <si>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</si>
  <si>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 xml:space="preserve">Иные межбюджетные трансферты  бюджетам муниципальных образований района содержание автомобильных дорог общего пользования местного значения за счет средств районного бюджета в рамках подпрограммы «Дороги Большеулуйского района» муниципальной программы Большеулуйского района «Развитие транспортной системы» </t>
  </si>
  <si>
    <t>1210088020</t>
  </si>
  <si>
    <t>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</si>
  <si>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</si>
  <si>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</si>
  <si>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</si>
  <si>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</si>
  <si>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</si>
  <si>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</si>
  <si>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</si>
  <si>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</si>
  <si>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</si>
  <si>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</si>
  <si>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</si>
  <si>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</si>
  <si>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</si>
  <si>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</si>
  <si>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</si>
  <si>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65</t>
  </si>
  <si>
    <t>76</t>
  </si>
  <si>
    <t>77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</si>
  <si>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</si>
  <si>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</si>
  <si>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</si>
  <si>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</si>
  <si>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</si>
  <si>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</si>
  <si>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</si>
  <si>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</si>
  <si>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</si>
  <si>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129</t>
  </si>
  <si>
    <t>130</t>
  </si>
  <si>
    <t>131</t>
  </si>
  <si>
    <t>132</t>
  </si>
  <si>
    <t>133</t>
  </si>
  <si>
    <t>146</t>
  </si>
  <si>
    <t>168</t>
  </si>
  <si>
    <t>169</t>
  </si>
  <si>
    <t>175</t>
  </si>
  <si>
    <t>176</t>
  </si>
  <si>
    <t>187</t>
  </si>
  <si>
    <t>190</t>
  </si>
  <si>
    <t>191</t>
  </si>
  <si>
    <t>192</t>
  </si>
  <si>
    <t>199</t>
  </si>
  <si>
    <t>201</t>
  </si>
  <si>
    <t>202</t>
  </si>
  <si>
    <t>203</t>
  </si>
  <si>
    <t>204</t>
  </si>
  <si>
    <t>256</t>
  </si>
  <si>
    <t>271</t>
  </si>
  <si>
    <t>272</t>
  </si>
  <si>
    <t>273</t>
  </si>
  <si>
    <t>277</t>
  </si>
  <si>
    <t>278</t>
  </si>
  <si>
    <t>279</t>
  </si>
  <si>
    <t>296</t>
  </si>
  <si>
    <t>297</t>
  </si>
  <si>
    <t>298</t>
  </si>
  <si>
    <t>299</t>
  </si>
  <si>
    <t>301</t>
  </si>
  <si>
    <t>302</t>
  </si>
  <si>
    <t>303</t>
  </si>
  <si>
    <t>304</t>
  </si>
  <si>
    <t>311</t>
  </si>
  <si>
    <t>312</t>
  </si>
  <si>
    <t>313</t>
  </si>
  <si>
    <t>314</t>
  </si>
  <si>
    <t>315</t>
  </si>
  <si>
    <t>316</t>
  </si>
  <si>
    <t>329</t>
  </si>
  <si>
    <t>330</t>
  </si>
  <si>
    <t>331</t>
  </si>
  <si>
    <t>372</t>
  </si>
  <si>
    <t>373</t>
  </si>
  <si>
    <t>374</t>
  </si>
  <si>
    <t>375</t>
  </si>
  <si>
    <t>393</t>
  </si>
  <si>
    <t>394</t>
  </si>
  <si>
    <t>395</t>
  </si>
  <si>
    <t>396</t>
  </si>
  <si>
    <t>417</t>
  </si>
  <si>
    <t>418</t>
  </si>
  <si>
    <t>419</t>
  </si>
  <si>
    <t>439</t>
  </si>
  <si>
    <t>440</t>
  </si>
  <si>
    <t>441</t>
  </si>
  <si>
    <t>442</t>
  </si>
  <si>
    <t>443</t>
  </si>
  <si>
    <t>444</t>
  </si>
  <si>
    <t>486</t>
  </si>
  <si>
    <t>487</t>
  </si>
  <si>
    <t>488</t>
  </si>
  <si>
    <t>497</t>
  </si>
  <si>
    <t>498</t>
  </si>
  <si>
    <t>499</t>
  </si>
  <si>
    <t>511</t>
  </si>
  <si>
    <t>512</t>
  </si>
  <si>
    <t>513</t>
  </si>
  <si>
    <t>567</t>
  </si>
  <si>
    <t>568</t>
  </si>
  <si>
    <t>569</t>
  </si>
  <si>
    <t>Субсидии субъектам малого и среднего предпринимательства на реализацию инвестиционных проектов в приоритетных отраслях в Большеулуйском районе,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</si>
  <si>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08400L5191</t>
  </si>
  <si>
    <t>Субсидия бюджетным учреждением на государственную поддержку отрасли культуры (модернизацию библиотек в части комплектования книжных фондов библиотек)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</si>
  <si>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Субсидия бюджетным учреждением на государственную поддержку отрасли культуры (модернизацию библиотек в части комплектования книжных фондов библиотек)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</si>
  <si>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Иные межбюджетные трансферты 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</si>
  <si>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9510000960</t>
  </si>
  <si>
    <t>9510000970</t>
  </si>
  <si>
    <t>Финансовое обеспечение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</si>
  <si>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Отдельное мероприятие "На подготовку документов территориального планирования и градостроительного зонирования(внесение в них изменений),на разработку документации по планировке территории"</t>
  </si>
  <si>
    <t xml:space="preserve">Отдельное мероприятие "Организация  мероприятий при осуществлении деятельности по обращению с  животными без владельцев" </t>
  </si>
  <si>
    <t>11200S6070</t>
  </si>
  <si>
    <t>Субсидии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</si>
  <si>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районного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</si>
  <si>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0605</t>
  </si>
  <si>
    <t>Финансовое обеспечение на поддержку деятельности муниципальных молодежных центров за счет средств краевого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</si>
  <si>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Финансовое обеспечение на поддержку деятельности муниципальных молодежных центров за счет средств районного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</si>
  <si>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0840084030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</si>
  <si>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</si>
  <si>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питания дошкольникам дошкольных образовательных организаций и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</si>
  <si>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</t>
  </si>
  <si>
    <t>023</t>
  </si>
  <si>
    <t>024</t>
  </si>
  <si>
    <t>090000000</t>
  </si>
  <si>
    <t>080000000</t>
  </si>
  <si>
    <t>050000000</t>
  </si>
  <si>
    <t>04000000</t>
  </si>
  <si>
    <t>Сумма на          2025 год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</si>
  <si>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</si>
  <si>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</si>
  <si>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</si>
  <si>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</si>
  <si>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</si>
  <si>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</si>
  <si>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</si>
  <si>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</si>
  <si>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</si>
  <si>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61</t>
  </si>
  <si>
    <t>67</t>
  </si>
  <si>
    <t>135</t>
  </si>
  <si>
    <t>136</t>
  </si>
  <si>
    <t>147</t>
  </si>
  <si>
    <t>148</t>
  </si>
  <si>
    <t>149</t>
  </si>
  <si>
    <t>150</t>
  </si>
  <si>
    <t>151</t>
  </si>
  <si>
    <t>152</t>
  </si>
  <si>
    <t>158</t>
  </si>
  <si>
    <t>159</t>
  </si>
  <si>
    <t>160</t>
  </si>
  <si>
    <t>161</t>
  </si>
  <si>
    <t>162</t>
  </si>
  <si>
    <t>188</t>
  </si>
  <si>
    <t>189</t>
  </si>
  <si>
    <t>214</t>
  </si>
  <si>
    <t>215</t>
  </si>
  <si>
    <t>216</t>
  </si>
  <si>
    <t>217</t>
  </si>
  <si>
    <t>229</t>
  </si>
  <si>
    <t>230</t>
  </si>
  <si>
    <t>231</t>
  </si>
  <si>
    <t>238</t>
  </si>
  <si>
    <t>239</t>
  </si>
  <si>
    <t>252</t>
  </si>
  <si>
    <t>253</t>
  </si>
  <si>
    <t>254</t>
  </si>
  <si>
    <t>263</t>
  </si>
  <si>
    <t>264</t>
  </si>
  <si>
    <t>265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</si>
  <si>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</si>
  <si>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</si>
  <si>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</si>
  <si>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</si>
  <si>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</si>
  <si>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</si>
  <si>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</si>
  <si>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</si>
  <si>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</si>
  <si>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335</t>
  </si>
  <si>
    <t>336</t>
  </si>
  <si>
    <t>337</t>
  </si>
  <si>
    <t>345</t>
  </si>
  <si>
    <t>346</t>
  </si>
  <si>
    <t>347</t>
  </si>
  <si>
    <t>368</t>
  </si>
  <si>
    <t>369</t>
  </si>
  <si>
    <t>370</t>
  </si>
  <si>
    <t>386</t>
  </si>
  <si>
    <t>387</t>
  </si>
  <si>
    <t>390</t>
  </si>
  <si>
    <t>391</t>
  </si>
  <si>
    <t>392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</si>
  <si>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</si>
  <si>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</si>
  <si>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</si>
  <si>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</si>
  <si>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</si>
  <si>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</si>
  <si>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</si>
  <si>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</si>
  <si>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</si>
  <si>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</si>
  <si>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</si>
  <si>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431</t>
  </si>
  <si>
    <t>432</t>
  </si>
  <si>
    <t>433</t>
  </si>
  <si>
    <t>434</t>
  </si>
  <si>
    <t>435</t>
  </si>
  <si>
    <t>436</t>
  </si>
  <si>
    <t>453</t>
  </si>
  <si>
    <t>454</t>
  </si>
  <si>
    <t>455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</si>
  <si>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</si>
  <si>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</si>
  <si>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</si>
  <si>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</si>
  <si>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</si>
  <si>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</si>
  <si>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</si>
  <si>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</si>
  <si>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</si>
  <si>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</si>
  <si>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</si>
  <si>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</si>
  <si>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</si>
  <si>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</si>
  <si>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</si>
  <si>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</si>
  <si>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</si>
  <si>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</si>
  <si>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</si>
  <si>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</si>
  <si>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</si>
  <si>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</si>
  <si>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</si>
  <si>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</si>
  <si>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</si>
  <si>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</si>
  <si>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</si>
  <si>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</si>
  <si>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</si>
  <si>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</si>
  <si>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503</t>
  </si>
  <si>
    <t>504</t>
  </si>
  <si>
    <t>505</t>
  </si>
  <si>
    <t>520</t>
  </si>
  <si>
    <t>521</t>
  </si>
  <si>
    <t>522</t>
  </si>
  <si>
    <t>528</t>
  </si>
  <si>
    <t>529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</si>
  <si>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</si>
  <si>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</si>
  <si>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</si>
  <si>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</si>
  <si>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</si>
  <si>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</si>
  <si>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</si>
  <si>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</si>
  <si>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</si>
  <si>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</si>
  <si>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564</t>
  </si>
  <si>
    <t>565</t>
  </si>
  <si>
    <t>566</t>
  </si>
  <si>
    <t>Мероприятия, направленные на реализацию приоритетного национального проекта  "Образование", создание безопасных и комфортных условий и развитие предметно-пространственной среды в сфере дошкольного  образования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</si>
  <si>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района на 2024 год и плановый период 2025-2026 годов</t>
  </si>
  <si>
    <t>Сумма на          2026 год</t>
  </si>
  <si>
    <t>Иные межбюджетные трансферты бюджетам муниципальных образований района  на ликвидацию несанкционированных свалок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</si>
  <si>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0410082010</t>
  </si>
  <si>
    <t>02200S8400</t>
  </si>
  <si>
    <t>Финансовое обеспечение мероприятий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</si>
  <si>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Предоставление субсидии 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</si>
  <si>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0220081120</t>
  </si>
  <si>
    <t>Премия Главы Большеулуйского района обучающимся за особые успехи в различных видов деятельности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</si>
  <si>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139</t>
  </si>
  <si>
    <t>140</t>
  </si>
  <si>
    <t>141</t>
  </si>
  <si>
    <t>211</t>
  </si>
  <si>
    <t>212</t>
  </si>
  <si>
    <t>213</t>
  </si>
  <si>
    <t>257</t>
  </si>
  <si>
    <t>258</t>
  </si>
  <si>
    <t>259</t>
  </si>
  <si>
    <t>260</t>
  </si>
  <si>
    <t>261</t>
  </si>
  <si>
    <t>262</t>
  </si>
  <si>
    <t>437</t>
  </si>
  <si>
    <t>438</t>
  </si>
  <si>
    <t>572</t>
  </si>
  <si>
    <t>573</t>
  </si>
  <si>
    <t>574</t>
  </si>
  <si>
    <t>575</t>
  </si>
  <si>
    <t>576</t>
  </si>
  <si>
    <t>577</t>
  </si>
  <si>
    <t>578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</si>
  <si>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</si>
  <si>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579</t>
  </si>
  <si>
    <t>580</t>
  </si>
  <si>
    <t>581</t>
  </si>
  <si>
    <t>022E151720</t>
  </si>
  <si>
    <t xml:space="preserve">Муниципальная программа "Развитие субъектов малого и среднего предпринимательства в Большеулуйском районе" </t>
  </si>
  <si>
    <t>Приложение № 5                                                                     к  Решению Большеулуйского районного Совета депутатов  от  12.12.2023  № 133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</si>
</sst>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72" fontId="0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172" fontId="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  <xf numFmtId="175" fontId="2" fillId="34" borderId="1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75" fontId="2" fillId="34" borderId="0" xfId="0" applyNumberFormat="1" applyFont="1" applyFill="1" applyBorder="1" applyAlignment="1">
      <alignment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173" fontId="2" fillId="34" borderId="0" xfId="0" applyNumberFormat="1" applyFont="1" applyFill="1" applyBorder="1" applyAlignment="1" applyProtection="1">
      <alignment horizontal="left" vertical="center" wrapText="1"/>
      <protection/>
    </xf>
    <xf numFmtId="175" fontId="2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37" borderId="0" xfId="0" applyFill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wrapText="1"/>
    </xf>
    <xf numFmtId="173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left" wrapText="1"/>
    </xf>
    <xf numFmtId="0" fontId="52" fillId="34" borderId="10" xfId="0" applyNumberFormat="1" applyFont="1" applyFill="1" applyBorder="1" applyAlignment="1" quotePrefix="1">
      <alignment horizontal="left" vertical="top" wrapText="1"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2" fontId="8" fillId="34" borderId="10" xfId="0" applyNumberFormat="1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9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7.375" style="10" customWidth="1"/>
    <col min="2" max="2" width="56.75390625" style="9" customWidth="1"/>
    <col min="3" max="3" width="11.25390625" style="9" customWidth="1"/>
    <col min="4" max="4" width="10.625" style="10" customWidth="1"/>
    <col min="5" max="5" width="11.875" style="10" customWidth="1"/>
    <col min="6" max="6" width="14.125" style="11" customWidth="1"/>
    <col min="7" max="7" width="13.25390625" style="11" customWidth="1"/>
    <col min="8" max="8" width="12.75390625" style="11" customWidth="1"/>
    <col min="9" max="9" width="10.625" style="2" hidden="1" customWidth="1"/>
    <col min="10" max="11" width="9.125" style="2" hidden="1" customWidth="1"/>
    <col min="12" max="13" width="0.12890625" style="2" hidden="1" customWidth="1"/>
    <col min="14" max="15" width="9.125" style="2" hidden="1" customWidth="1"/>
    <col min="16" max="16384" width="9.125" style="2" customWidth="1"/>
  </cols>
  <sheetData>
    <row r="1" spans="6:8" ht="50.25" customHeight="1">
      <c r="F1" s="92" t="s">
        <v>1039</v>
      </c>
      <c r="G1" s="93"/>
      <c r="H1" s="93"/>
    </row>
    <row r="2" spans="6:8" ht="43.5" customHeight="1" hidden="1">
      <c r="F2" s="92"/>
      <c r="G2" s="93"/>
      <c r="H2" s="93"/>
    </row>
    <row r="3" spans="1:8" s="1" customFormat="1" ht="15.75" customHeight="1">
      <c r="A3" s="91" t="s">
        <v>1003</v>
      </c>
      <c r="B3" s="91"/>
      <c r="C3" s="91"/>
      <c r="D3" s="91"/>
      <c r="E3" s="91"/>
      <c r="F3" s="91"/>
      <c r="G3" s="91"/>
      <c r="H3" s="91"/>
    </row>
    <row r="4" spans="1:8" s="1" customFormat="1" ht="45" customHeight="1">
      <c r="A4" s="91"/>
      <c r="B4" s="91"/>
      <c r="C4" s="91"/>
      <c r="D4" s="91"/>
      <c r="E4" s="91"/>
      <c r="F4" s="91"/>
      <c r="G4" s="91"/>
      <c r="H4" s="91"/>
    </row>
    <row r="5" ht="12.75">
      <c r="H5" s="11" t="s">
        <v>20</v>
      </c>
    </row>
    <row r="6" spans="1:8" s="8" customFormat="1" ht="25.5">
      <c r="A6" s="12" t="s">
        <v>21</v>
      </c>
      <c r="B6" s="12" t="s">
        <v>22</v>
      </c>
      <c r="C6" s="6" t="s">
        <v>23</v>
      </c>
      <c r="D6" s="6" t="s">
        <v>8</v>
      </c>
      <c r="E6" s="6" t="s">
        <v>12</v>
      </c>
      <c r="F6" s="13" t="s">
        <v>733</v>
      </c>
      <c r="G6" s="13" t="s">
        <v>866</v>
      </c>
      <c r="H6" s="13" t="s">
        <v>1004</v>
      </c>
    </row>
    <row r="7" spans="1:8" s="8" customFormat="1" ht="12.75">
      <c r="A7" s="12">
        <v>1</v>
      </c>
      <c r="B7" s="12">
        <v>2</v>
      </c>
      <c r="C7" s="6" t="s">
        <v>48</v>
      </c>
      <c r="D7" s="6" t="s">
        <v>26</v>
      </c>
      <c r="E7" s="6" t="s">
        <v>27</v>
      </c>
      <c r="F7" s="17">
        <v>6</v>
      </c>
      <c r="G7" s="17">
        <v>7</v>
      </c>
      <c r="H7" s="17">
        <v>8</v>
      </c>
    </row>
    <row r="8" spans="1:15" s="15" customFormat="1" ht="34.5" customHeight="1">
      <c r="A8" s="53" t="s">
        <v>24</v>
      </c>
      <c r="B8" s="70" t="s">
        <v>161</v>
      </c>
      <c r="C8" s="63" t="s">
        <v>187</v>
      </c>
      <c r="D8" s="63"/>
      <c r="E8" s="63"/>
      <c r="F8" s="64">
        <f>F9+F163+F173+F197</f>
        <v>344855.7</v>
      </c>
      <c r="G8" s="64">
        <f>G9+G163+G173+G197</f>
        <v>340323.4</v>
      </c>
      <c r="H8" s="64">
        <f>H9+H163+H173+H197</f>
        <v>336731</v>
      </c>
      <c r="I8" s="18"/>
      <c r="J8" s="18"/>
      <c r="K8" s="18"/>
      <c r="O8" s="18"/>
    </row>
    <row r="9" spans="1:15" s="15" customFormat="1" ht="33.75" customHeight="1">
      <c r="A9" s="53" t="s">
        <v>25</v>
      </c>
      <c r="B9" s="71" t="s">
        <v>542</v>
      </c>
      <c r="C9" s="65" t="s">
        <v>188</v>
      </c>
      <c r="D9" s="65"/>
      <c r="E9" s="65"/>
      <c r="F9" s="56">
        <f>F10+F86+F92+F97+F100+F103+F106+F112+F117+F120+F130+F24+F32+F39+F46+F51+F133+F140+F56+F65+F72+F79+F147+F89+F155+F123+F152+F109+F160</f>
        <v>314542.8</v>
      </c>
      <c r="G9" s="56">
        <f>G10+G86+G92+G97+G100+G103+G106+G112+G117+G120+G130+G24+G32+G39+G46+G51+G133+G140+G56+G65+G72+G79+G147+G89+G155+G123+G152+G109+G160</f>
        <v>312260.2</v>
      </c>
      <c r="H9" s="56">
        <f>H10+H86+H92+H97+H100+H103+H106+H112+H117+H120+H130+H24+H32+H39+H46+H51+H133+H140+H56+H65+H72+H79+H147+H89+H155+H123+H152+H109+H160</f>
        <v>309284.3</v>
      </c>
      <c r="I9" s="18"/>
      <c r="J9" s="18"/>
      <c r="K9" s="18"/>
      <c r="M9" s="45"/>
      <c r="O9" s="18"/>
    </row>
    <row r="10" spans="1:15" s="15" customFormat="1" ht="56.25" customHeight="1">
      <c r="A10" s="53" t="s">
        <v>48</v>
      </c>
      <c r="B10" s="52" t="s">
        <v>576</v>
      </c>
      <c r="C10" s="53" t="s">
        <v>577</v>
      </c>
      <c r="D10" s="53"/>
      <c r="E10" s="53"/>
      <c r="F10" s="55">
        <f>F11+F14+F17+F21</f>
        <v>75905.69999999998</v>
      </c>
      <c r="G10" s="55">
        <f>G11+G14+G17+G21</f>
        <v>75927.8</v>
      </c>
      <c r="H10" s="55">
        <f>H11+H14+H17+H21</f>
        <v>75927.8</v>
      </c>
      <c r="I10" s="18"/>
      <c r="J10" s="18"/>
      <c r="K10" s="18"/>
      <c r="O10" s="18"/>
    </row>
    <row r="11" spans="1:15" s="15" customFormat="1" ht="54.75" customHeight="1">
      <c r="A11" s="53" t="s">
        <v>26</v>
      </c>
      <c r="B11" s="68" t="s">
        <v>46</v>
      </c>
      <c r="C11" s="53" t="s">
        <v>577</v>
      </c>
      <c r="D11" s="53" t="s">
        <v>44</v>
      </c>
      <c r="E11" s="53" t="s">
        <v>163</v>
      </c>
      <c r="F11" s="55">
        <f>F12+F13</f>
        <v>8953.8</v>
      </c>
      <c r="G11" s="55">
        <f>G12+G13</f>
        <v>8953.7</v>
      </c>
      <c r="H11" s="55">
        <f>H12+H13</f>
        <v>8953.7</v>
      </c>
      <c r="I11" s="18"/>
      <c r="J11" s="18"/>
      <c r="K11" s="18"/>
      <c r="M11" s="20"/>
      <c r="O11" s="18"/>
    </row>
    <row r="12" spans="1:15" s="16" customFormat="1" ht="20.25" customHeight="1">
      <c r="A12" s="53" t="s">
        <v>27</v>
      </c>
      <c r="B12" s="68" t="s">
        <v>47</v>
      </c>
      <c r="C12" s="53" t="s">
        <v>577</v>
      </c>
      <c r="D12" s="53" t="s">
        <v>128</v>
      </c>
      <c r="E12" s="53" t="s">
        <v>164</v>
      </c>
      <c r="F12" s="48">
        <v>885</v>
      </c>
      <c r="G12" s="48">
        <v>885</v>
      </c>
      <c r="H12" s="48">
        <v>885</v>
      </c>
      <c r="I12" s="20"/>
      <c r="J12" s="22"/>
      <c r="K12" s="22">
        <v>-45.8</v>
      </c>
      <c r="M12" s="46">
        <v>-186.4</v>
      </c>
      <c r="O12" s="22"/>
    </row>
    <row r="13" spans="1:15" s="16" customFormat="1" ht="20.25" customHeight="1">
      <c r="A13" s="53" t="s">
        <v>28</v>
      </c>
      <c r="B13" s="68" t="s">
        <v>47</v>
      </c>
      <c r="C13" s="53" t="s">
        <v>577</v>
      </c>
      <c r="D13" s="53" t="s">
        <v>128</v>
      </c>
      <c r="E13" s="53" t="s">
        <v>172</v>
      </c>
      <c r="F13" s="48">
        <v>8068.8</v>
      </c>
      <c r="G13" s="48">
        <v>8068.7</v>
      </c>
      <c r="H13" s="48">
        <v>8068.7</v>
      </c>
      <c r="I13" s="20"/>
      <c r="J13" s="22"/>
      <c r="K13" s="22"/>
      <c r="M13" s="46">
        <v>2398.4</v>
      </c>
      <c r="O13" s="22"/>
    </row>
    <row r="14" spans="1:15" s="14" customFormat="1" ht="30.75" customHeight="1">
      <c r="A14" s="53" t="s">
        <v>29</v>
      </c>
      <c r="B14" s="52" t="s">
        <v>16</v>
      </c>
      <c r="C14" s="53" t="s">
        <v>577</v>
      </c>
      <c r="D14" s="53" t="s">
        <v>11</v>
      </c>
      <c r="E14" s="53" t="s">
        <v>163</v>
      </c>
      <c r="F14" s="55">
        <f>F15+F16</f>
        <v>19107.6</v>
      </c>
      <c r="G14" s="55">
        <f>G15+G16</f>
        <v>19107.6</v>
      </c>
      <c r="H14" s="55">
        <f>H15+H16</f>
        <v>19107.6</v>
      </c>
      <c r="I14" s="21"/>
      <c r="J14" s="21"/>
      <c r="K14" s="21"/>
      <c r="O14" s="21"/>
    </row>
    <row r="15" spans="1:15" s="15" customFormat="1" ht="30.75" customHeight="1">
      <c r="A15" s="53" t="s">
        <v>30</v>
      </c>
      <c r="B15" s="52" t="s">
        <v>17</v>
      </c>
      <c r="C15" s="53" t="s">
        <v>577</v>
      </c>
      <c r="D15" s="53" t="s">
        <v>7</v>
      </c>
      <c r="E15" s="53" t="s">
        <v>164</v>
      </c>
      <c r="F15" s="48">
        <v>2635.8</v>
      </c>
      <c r="G15" s="48">
        <v>2635.8</v>
      </c>
      <c r="H15" s="48">
        <v>2635.8</v>
      </c>
      <c r="I15" s="18"/>
      <c r="J15" s="18"/>
      <c r="K15" s="18">
        <v>-3623.4</v>
      </c>
      <c r="M15" s="46">
        <v>-100</v>
      </c>
      <c r="O15" s="18"/>
    </row>
    <row r="16" spans="1:15" s="15" customFormat="1" ht="33.75" customHeight="1">
      <c r="A16" s="53" t="s">
        <v>13</v>
      </c>
      <c r="B16" s="52" t="s">
        <v>17</v>
      </c>
      <c r="C16" s="53" t="s">
        <v>577</v>
      </c>
      <c r="D16" s="53" t="s">
        <v>7</v>
      </c>
      <c r="E16" s="53" t="s">
        <v>172</v>
      </c>
      <c r="F16" s="48">
        <v>16471.8</v>
      </c>
      <c r="G16" s="48">
        <v>16471.8</v>
      </c>
      <c r="H16" s="48">
        <v>16471.8</v>
      </c>
      <c r="I16" s="18"/>
      <c r="J16" s="18"/>
      <c r="K16" s="18"/>
      <c r="M16" s="46">
        <v>2682.4</v>
      </c>
      <c r="O16" s="18"/>
    </row>
    <row r="17" spans="1:15" s="15" customFormat="1" ht="31.5" customHeight="1">
      <c r="A17" s="53" t="s">
        <v>49</v>
      </c>
      <c r="B17" s="52" t="s">
        <v>162</v>
      </c>
      <c r="C17" s="53" t="s">
        <v>577</v>
      </c>
      <c r="D17" s="53" t="s">
        <v>31</v>
      </c>
      <c r="E17" s="53" t="s">
        <v>163</v>
      </c>
      <c r="F17" s="55">
        <f>F18+F19+F20</f>
        <v>47687.899999999994</v>
      </c>
      <c r="G17" s="55">
        <f>G18+G19+G20</f>
        <v>47687.899999999994</v>
      </c>
      <c r="H17" s="55">
        <f>H18+H19+H20</f>
        <v>47687.899999999994</v>
      </c>
      <c r="I17" s="18"/>
      <c r="J17" s="18"/>
      <c r="K17" s="18"/>
      <c r="M17" s="20"/>
      <c r="O17" s="18"/>
    </row>
    <row r="18" spans="1:15" s="15" customFormat="1" ht="21.75" customHeight="1">
      <c r="A18" s="53" t="s">
        <v>50</v>
      </c>
      <c r="B18" s="52" t="s">
        <v>33</v>
      </c>
      <c r="C18" s="53" t="s">
        <v>577</v>
      </c>
      <c r="D18" s="53" t="s">
        <v>32</v>
      </c>
      <c r="E18" s="53" t="s">
        <v>164</v>
      </c>
      <c r="F18" s="48">
        <v>17674.3</v>
      </c>
      <c r="G18" s="48">
        <v>17674.3</v>
      </c>
      <c r="H18" s="48">
        <v>17674.3</v>
      </c>
      <c r="I18" s="18"/>
      <c r="J18" s="18"/>
      <c r="K18" s="18">
        <v>2073.9</v>
      </c>
      <c r="M18" s="46">
        <v>-1121.1</v>
      </c>
      <c r="O18" s="18"/>
    </row>
    <row r="19" spans="1:15" s="15" customFormat="1" ht="18.75" customHeight="1">
      <c r="A19" s="53" t="s">
        <v>661</v>
      </c>
      <c r="B19" s="52" t="s">
        <v>33</v>
      </c>
      <c r="C19" s="53" t="s">
        <v>577</v>
      </c>
      <c r="D19" s="53" t="s">
        <v>32</v>
      </c>
      <c r="E19" s="53" t="s">
        <v>172</v>
      </c>
      <c r="F19" s="48">
        <v>18678.9</v>
      </c>
      <c r="G19" s="48">
        <v>18678.9</v>
      </c>
      <c r="H19" s="48">
        <v>18678.9</v>
      </c>
      <c r="I19" s="18"/>
      <c r="J19" s="18"/>
      <c r="K19" s="18"/>
      <c r="M19" s="46">
        <v>1293.9</v>
      </c>
      <c r="O19" s="18"/>
    </row>
    <row r="20" spans="1:15" s="15" customFormat="1" ht="18.75" customHeight="1">
      <c r="A20" s="53" t="s">
        <v>662</v>
      </c>
      <c r="B20" s="52" t="s">
        <v>33</v>
      </c>
      <c r="C20" s="53" t="s">
        <v>577</v>
      </c>
      <c r="D20" s="53" t="s">
        <v>32</v>
      </c>
      <c r="E20" s="53" t="s">
        <v>361</v>
      </c>
      <c r="F20" s="48">
        <v>11334.7</v>
      </c>
      <c r="G20" s="48">
        <v>11334.7</v>
      </c>
      <c r="H20" s="48">
        <v>11334.7</v>
      </c>
      <c r="I20" s="18"/>
      <c r="J20" s="18"/>
      <c r="K20" s="18"/>
      <c r="M20" s="46">
        <v>-978</v>
      </c>
      <c r="O20" s="18"/>
    </row>
    <row r="21" spans="1:15" s="15" customFormat="1" ht="18" customHeight="1">
      <c r="A21" s="53" t="s">
        <v>663</v>
      </c>
      <c r="B21" s="68" t="s">
        <v>119</v>
      </c>
      <c r="C21" s="53" t="s">
        <v>577</v>
      </c>
      <c r="D21" s="53" t="s">
        <v>122</v>
      </c>
      <c r="E21" s="53" t="s">
        <v>163</v>
      </c>
      <c r="F21" s="48">
        <f>F22+F23</f>
        <v>156.4</v>
      </c>
      <c r="G21" s="48">
        <f>G22+G23</f>
        <v>178.6</v>
      </c>
      <c r="H21" s="48">
        <f>H22+H23</f>
        <v>178.6</v>
      </c>
      <c r="I21" s="18"/>
      <c r="J21" s="18"/>
      <c r="K21" s="18">
        <v>-4.7</v>
      </c>
      <c r="M21" s="20"/>
      <c r="O21" s="18"/>
    </row>
    <row r="22" spans="1:15" s="16" customFormat="1" ht="20.25" customHeight="1">
      <c r="A22" s="53" t="s">
        <v>664</v>
      </c>
      <c r="B22" s="68" t="s">
        <v>120</v>
      </c>
      <c r="C22" s="53" t="s">
        <v>577</v>
      </c>
      <c r="D22" s="53" t="s">
        <v>123</v>
      </c>
      <c r="E22" s="53" t="s">
        <v>164</v>
      </c>
      <c r="F22" s="48">
        <v>15</v>
      </c>
      <c r="G22" s="48">
        <v>15</v>
      </c>
      <c r="H22" s="48">
        <v>15</v>
      </c>
      <c r="I22" s="22"/>
      <c r="J22" s="22"/>
      <c r="K22" s="22"/>
      <c r="M22" s="20"/>
      <c r="O22" s="22"/>
    </row>
    <row r="23" spans="1:15" s="16" customFormat="1" ht="21" customHeight="1">
      <c r="A23" s="53" t="s">
        <v>867</v>
      </c>
      <c r="B23" s="68" t="s">
        <v>120</v>
      </c>
      <c r="C23" s="53" t="s">
        <v>577</v>
      </c>
      <c r="D23" s="53" t="s">
        <v>123</v>
      </c>
      <c r="E23" s="53" t="s">
        <v>172</v>
      </c>
      <c r="F23" s="48">
        <v>141.4</v>
      </c>
      <c r="G23" s="48">
        <v>163.6</v>
      </c>
      <c r="H23" s="48">
        <v>163.6</v>
      </c>
      <c r="I23" s="22"/>
      <c r="J23" s="22"/>
      <c r="K23" s="22"/>
      <c r="M23" s="46">
        <v>27.7</v>
      </c>
      <c r="O23" s="22"/>
    </row>
    <row r="24" spans="1:15" s="3" customFormat="1" ht="89.25" customHeight="1">
      <c r="A24" s="53" t="s">
        <v>665</v>
      </c>
      <c r="B24" s="52" t="s">
        <v>550</v>
      </c>
      <c r="C24" s="53" t="s">
        <v>465</v>
      </c>
      <c r="D24" s="53"/>
      <c r="E24" s="53"/>
      <c r="F24" s="48">
        <f>F25+F28</f>
        <v>19603.1</v>
      </c>
      <c r="G24" s="48">
        <f>G25+G28</f>
        <v>19603.1</v>
      </c>
      <c r="H24" s="48">
        <f>H25+H28</f>
        <v>19603.1</v>
      </c>
      <c r="I24" s="18"/>
      <c r="J24" s="18"/>
      <c r="K24" s="18"/>
      <c r="M24" s="47"/>
      <c r="O24" s="18"/>
    </row>
    <row r="25" spans="1:15" s="3" customFormat="1" ht="56.25" customHeight="1">
      <c r="A25" s="53" t="s">
        <v>666</v>
      </c>
      <c r="B25" s="68" t="s">
        <v>46</v>
      </c>
      <c r="C25" s="53" t="s">
        <v>465</v>
      </c>
      <c r="D25" s="53" t="s">
        <v>44</v>
      </c>
      <c r="E25" s="53" t="s">
        <v>163</v>
      </c>
      <c r="F25" s="48">
        <f>F26+F27</f>
        <v>8514.4</v>
      </c>
      <c r="G25" s="48">
        <f>G26+G27</f>
        <v>8514.4</v>
      </c>
      <c r="H25" s="48">
        <f>H26+H27</f>
        <v>8514.4</v>
      </c>
      <c r="I25" s="18"/>
      <c r="J25" s="18"/>
      <c r="K25" s="18">
        <v>695.4</v>
      </c>
      <c r="O25" s="18"/>
    </row>
    <row r="26" spans="1:15" s="3" customFormat="1" ht="19.5" customHeight="1">
      <c r="A26" s="53" t="s">
        <v>667</v>
      </c>
      <c r="B26" s="68" t="s">
        <v>47</v>
      </c>
      <c r="C26" s="53" t="s">
        <v>465</v>
      </c>
      <c r="D26" s="53" t="s">
        <v>128</v>
      </c>
      <c r="E26" s="53" t="s">
        <v>164</v>
      </c>
      <c r="F26" s="48">
        <v>1491.4</v>
      </c>
      <c r="G26" s="48">
        <v>1491.4</v>
      </c>
      <c r="H26" s="48">
        <v>1491.4</v>
      </c>
      <c r="I26" s="18"/>
      <c r="J26" s="18"/>
      <c r="K26" s="23">
        <v>-1471.2</v>
      </c>
      <c r="O26" s="18"/>
    </row>
    <row r="27" spans="1:15" s="3" customFormat="1" ht="22.5" customHeight="1">
      <c r="A27" s="53" t="s">
        <v>668</v>
      </c>
      <c r="B27" s="68" t="s">
        <v>47</v>
      </c>
      <c r="C27" s="53" t="s">
        <v>465</v>
      </c>
      <c r="D27" s="53" t="s">
        <v>128</v>
      </c>
      <c r="E27" s="53" t="s">
        <v>172</v>
      </c>
      <c r="F27" s="48">
        <v>7023</v>
      </c>
      <c r="G27" s="48">
        <v>7023</v>
      </c>
      <c r="H27" s="48">
        <v>7023</v>
      </c>
      <c r="I27" s="18"/>
      <c r="J27" s="18"/>
      <c r="K27" s="23"/>
      <c r="O27" s="18"/>
    </row>
    <row r="28" spans="1:15" s="3" customFormat="1" ht="30.75" customHeight="1">
      <c r="A28" s="53" t="s">
        <v>669</v>
      </c>
      <c r="B28" s="52" t="s">
        <v>162</v>
      </c>
      <c r="C28" s="53" t="s">
        <v>465</v>
      </c>
      <c r="D28" s="53" t="s">
        <v>31</v>
      </c>
      <c r="E28" s="53" t="s">
        <v>163</v>
      </c>
      <c r="F28" s="48">
        <f>F29+F30+F31</f>
        <v>11088.699999999999</v>
      </c>
      <c r="G28" s="48">
        <f>G29+G30+G31</f>
        <v>11088.699999999999</v>
      </c>
      <c r="H28" s="48">
        <f>H29+H30+H31</f>
        <v>11088.699999999999</v>
      </c>
      <c r="I28" s="18"/>
      <c r="J28" s="18"/>
      <c r="K28" s="18">
        <v>1329.6</v>
      </c>
      <c r="O28" s="18"/>
    </row>
    <row r="29" spans="1:15" s="3" customFormat="1" ht="18.75" customHeight="1">
      <c r="A29" s="53" t="s">
        <v>670</v>
      </c>
      <c r="B29" s="52" t="s">
        <v>33</v>
      </c>
      <c r="C29" s="53" t="s">
        <v>465</v>
      </c>
      <c r="D29" s="53" t="s">
        <v>32</v>
      </c>
      <c r="E29" s="53" t="s">
        <v>164</v>
      </c>
      <c r="F29" s="48">
        <v>5196.9</v>
      </c>
      <c r="G29" s="48">
        <v>5196.9</v>
      </c>
      <c r="H29" s="48">
        <v>5196.9</v>
      </c>
      <c r="I29" s="18"/>
      <c r="J29" s="18"/>
      <c r="K29" s="23">
        <v>210.2</v>
      </c>
      <c r="O29" s="18"/>
    </row>
    <row r="30" spans="1:15" s="3" customFormat="1" ht="18" customHeight="1">
      <c r="A30" s="53" t="s">
        <v>671</v>
      </c>
      <c r="B30" s="52" t="s">
        <v>33</v>
      </c>
      <c r="C30" s="53" t="s">
        <v>465</v>
      </c>
      <c r="D30" s="53" t="s">
        <v>32</v>
      </c>
      <c r="E30" s="53" t="s">
        <v>172</v>
      </c>
      <c r="F30" s="48">
        <v>5520.4</v>
      </c>
      <c r="G30" s="48">
        <v>5520.4</v>
      </c>
      <c r="H30" s="48">
        <v>5520.4</v>
      </c>
      <c r="I30" s="18"/>
      <c r="J30" s="18"/>
      <c r="K30" s="23"/>
      <c r="O30" s="18"/>
    </row>
    <row r="31" spans="1:15" s="3" customFormat="1" ht="21.75" customHeight="1">
      <c r="A31" s="53" t="s">
        <v>672</v>
      </c>
      <c r="B31" s="52" t="s">
        <v>33</v>
      </c>
      <c r="C31" s="53" t="s">
        <v>465</v>
      </c>
      <c r="D31" s="53" t="s">
        <v>32</v>
      </c>
      <c r="E31" s="53" t="s">
        <v>361</v>
      </c>
      <c r="F31" s="48">
        <v>371.4</v>
      </c>
      <c r="G31" s="48">
        <v>371.4</v>
      </c>
      <c r="H31" s="48">
        <v>371.4</v>
      </c>
      <c r="I31" s="18"/>
      <c r="J31" s="18"/>
      <c r="K31" s="23"/>
      <c r="M31" s="41">
        <v>-21.8</v>
      </c>
      <c r="O31" s="20"/>
    </row>
    <row r="32" spans="1:15" s="14" customFormat="1" ht="147.75" customHeight="1">
      <c r="A32" s="53" t="s">
        <v>740</v>
      </c>
      <c r="B32" s="72" t="s">
        <v>551</v>
      </c>
      <c r="C32" s="53" t="s">
        <v>191</v>
      </c>
      <c r="D32" s="53"/>
      <c r="E32" s="53"/>
      <c r="F32" s="48">
        <f>SUM(F33+F35+F37)</f>
        <v>19014.2</v>
      </c>
      <c r="G32" s="48">
        <f>SUM(G33+G35+G37)</f>
        <v>19014.2</v>
      </c>
      <c r="H32" s="48">
        <f>SUM(H33+H35+H37)</f>
        <v>19014.2</v>
      </c>
      <c r="I32" s="21"/>
      <c r="J32" s="21"/>
      <c r="K32" s="21"/>
      <c r="O32" s="21"/>
    </row>
    <row r="33" spans="1:15" s="14" customFormat="1" ht="55.5" customHeight="1">
      <c r="A33" s="53" t="s">
        <v>868</v>
      </c>
      <c r="B33" s="68" t="s">
        <v>46</v>
      </c>
      <c r="C33" s="53" t="s">
        <v>191</v>
      </c>
      <c r="D33" s="53" t="s">
        <v>44</v>
      </c>
      <c r="E33" s="53" t="s">
        <v>163</v>
      </c>
      <c r="F33" s="48">
        <f>SUM(F34)</f>
        <v>6196.3</v>
      </c>
      <c r="G33" s="48">
        <f>SUM(G34)</f>
        <v>6196.3</v>
      </c>
      <c r="H33" s="48">
        <f>SUM(H34)</f>
        <v>6196.3</v>
      </c>
      <c r="I33" s="21"/>
      <c r="J33" s="21"/>
      <c r="K33" s="21"/>
      <c r="O33" s="21"/>
    </row>
    <row r="34" spans="1:15" s="14" customFormat="1" ht="20.25" customHeight="1">
      <c r="A34" s="53" t="s">
        <v>869</v>
      </c>
      <c r="B34" s="68" t="s">
        <v>47</v>
      </c>
      <c r="C34" s="53" t="s">
        <v>191</v>
      </c>
      <c r="D34" s="53" t="s">
        <v>128</v>
      </c>
      <c r="E34" s="53" t="s">
        <v>164</v>
      </c>
      <c r="F34" s="48">
        <v>6196.3</v>
      </c>
      <c r="G34" s="48">
        <v>6196.3</v>
      </c>
      <c r="H34" s="48">
        <v>6196.3</v>
      </c>
      <c r="I34" s="21"/>
      <c r="J34" s="21"/>
      <c r="K34" s="21">
        <v>-1569.3</v>
      </c>
      <c r="O34" s="20"/>
    </row>
    <row r="35" spans="1:15" s="14" customFormat="1" ht="30.75" customHeight="1">
      <c r="A35" s="53" t="s">
        <v>870</v>
      </c>
      <c r="B35" s="52" t="s">
        <v>16</v>
      </c>
      <c r="C35" s="53" t="s">
        <v>191</v>
      </c>
      <c r="D35" s="53" t="s">
        <v>11</v>
      </c>
      <c r="E35" s="53" t="s">
        <v>163</v>
      </c>
      <c r="F35" s="48">
        <f>SUM(F36)</f>
        <v>28.8</v>
      </c>
      <c r="G35" s="48">
        <f>SUM(G36)</f>
        <v>28.8</v>
      </c>
      <c r="H35" s="48">
        <f>SUM(H36)</f>
        <v>28.8</v>
      </c>
      <c r="I35" s="21"/>
      <c r="J35" s="21"/>
      <c r="K35" s="21"/>
      <c r="O35" s="21"/>
    </row>
    <row r="36" spans="1:15" s="14" customFormat="1" ht="32.25" customHeight="1">
      <c r="A36" s="53" t="s">
        <v>871</v>
      </c>
      <c r="B36" s="52" t="s">
        <v>17</v>
      </c>
      <c r="C36" s="53" t="s">
        <v>191</v>
      </c>
      <c r="D36" s="53" t="s">
        <v>7</v>
      </c>
      <c r="E36" s="53" t="s">
        <v>164</v>
      </c>
      <c r="F36" s="48">
        <v>28.8</v>
      </c>
      <c r="G36" s="48">
        <v>28.8</v>
      </c>
      <c r="H36" s="48">
        <v>28.8</v>
      </c>
      <c r="I36" s="21"/>
      <c r="J36" s="21"/>
      <c r="K36" s="21">
        <v>-44.8</v>
      </c>
      <c r="O36" s="21"/>
    </row>
    <row r="37" spans="1:15" s="14" customFormat="1" ht="34.5" customHeight="1">
      <c r="A37" s="53" t="s">
        <v>872</v>
      </c>
      <c r="B37" s="52" t="s">
        <v>162</v>
      </c>
      <c r="C37" s="53" t="s">
        <v>191</v>
      </c>
      <c r="D37" s="53" t="s">
        <v>31</v>
      </c>
      <c r="E37" s="53" t="s">
        <v>163</v>
      </c>
      <c r="F37" s="48">
        <f>SUM(F38)</f>
        <v>12789.1</v>
      </c>
      <c r="G37" s="48">
        <f>SUM(G38)</f>
        <v>12789.1</v>
      </c>
      <c r="H37" s="48">
        <f>SUM(H38)</f>
        <v>12789.1</v>
      </c>
      <c r="I37" s="21"/>
      <c r="J37" s="21"/>
      <c r="K37" s="21"/>
      <c r="O37" s="21"/>
    </row>
    <row r="38" spans="1:15" s="14" customFormat="1" ht="23.25" customHeight="1">
      <c r="A38" s="53" t="s">
        <v>873</v>
      </c>
      <c r="B38" s="52" t="s">
        <v>33</v>
      </c>
      <c r="C38" s="53" t="s">
        <v>191</v>
      </c>
      <c r="D38" s="53" t="s">
        <v>32</v>
      </c>
      <c r="E38" s="53" t="s">
        <v>164</v>
      </c>
      <c r="F38" s="48">
        <v>12789.1</v>
      </c>
      <c r="G38" s="48">
        <v>12789.1</v>
      </c>
      <c r="H38" s="48">
        <v>12789.1</v>
      </c>
      <c r="I38" s="21"/>
      <c r="J38" s="21"/>
      <c r="K38" s="21">
        <v>2808.9</v>
      </c>
      <c r="M38" s="42">
        <v>249.7</v>
      </c>
      <c r="O38" s="20"/>
    </row>
    <row r="39" spans="1:15" s="14" customFormat="1" ht="147.75" customHeight="1">
      <c r="A39" s="53" t="s">
        <v>874</v>
      </c>
      <c r="B39" s="52" t="s">
        <v>381</v>
      </c>
      <c r="C39" s="53" t="s">
        <v>189</v>
      </c>
      <c r="D39" s="53"/>
      <c r="E39" s="53"/>
      <c r="F39" s="48">
        <f>SUM(F40+F42+F44)</f>
        <v>23885.1</v>
      </c>
      <c r="G39" s="48">
        <f>SUM(G40+G42+G44)</f>
        <v>23885.1</v>
      </c>
      <c r="H39" s="48">
        <f>SUM(H40+H42+H44)</f>
        <v>23885.1</v>
      </c>
      <c r="I39" s="21"/>
      <c r="J39" s="21"/>
      <c r="K39" s="21"/>
      <c r="O39" s="21"/>
    </row>
    <row r="40" spans="1:15" s="14" customFormat="1" ht="54" customHeight="1">
      <c r="A40" s="53" t="s">
        <v>875</v>
      </c>
      <c r="B40" s="68" t="s">
        <v>46</v>
      </c>
      <c r="C40" s="53" t="s">
        <v>189</v>
      </c>
      <c r="D40" s="53" t="s">
        <v>44</v>
      </c>
      <c r="E40" s="53" t="s">
        <v>163</v>
      </c>
      <c r="F40" s="48">
        <f>SUM(F41)</f>
        <v>13602.3</v>
      </c>
      <c r="G40" s="48">
        <f>SUM(G41)</f>
        <v>13602.3</v>
      </c>
      <c r="H40" s="48">
        <f>SUM(H41)</f>
        <v>13602.3</v>
      </c>
      <c r="I40" s="21"/>
      <c r="J40" s="21"/>
      <c r="K40" s="21"/>
      <c r="O40" s="21"/>
    </row>
    <row r="41" spans="1:15" s="14" customFormat="1" ht="18.75" customHeight="1">
      <c r="A41" s="53" t="s">
        <v>741</v>
      </c>
      <c r="B41" s="68" t="s">
        <v>47</v>
      </c>
      <c r="C41" s="53" t="s">
        <v>189</v>
      </c>
      <c r="D41" s="53" t="s">
        <v>128</v>
      </c>
      <c r="E41" s="53" t="s">
        <v>172</v>
      </c>
      <c r="F41" s="48">
        <v>13602.3</v>
      </c>
      <c r="G41" s="48">
        <v>13602.3</v>
      </c>
      <c r="H41" s="48">
        <v>13602.3</v>
      </c>
      <c r="I41" s="21"/>
      <c r="J41" s="21"/>
      <c r="K41" s="21">
        <v>183.9</v>
      </c>
      <c r="M41" s="42">
        <v>37.8</v>
      </c>
      <c r="O41" s="20"/>
    </row>
    <row r="42" spans="1:15" s="14" customFormat="1" ht="32.25" customHeight="1">
      <c r="A42" s="53" t="s">
        <v>742</v>
      </c>
      <c r="B42" s="52" t="s">
        <v>16</v>
      </c>
      <c r="C42" s="53" t="s">
        <v>189</v>
      </c>
      <c r="D42" s="53" t="s">
        <v>11</v>
      </c>
      <c r="E42" s="53" t="s">
        <v>163</v>
      </c>
      <c r="F42" s="48">
        <f>SUM(F43)</f>
        <v>240</v>
      </c>
      <c r="G42" s="48">
        <f>SUM(G43)</f>
        <v>240</v>
      </c>
      <c r="H42" s="48">
        <f>SUM(H43)</f>
        <v>240</v>
      </c>
      <c r="I42" s="21"/>
      <c r="J42" s="21"/>
      <c r="K42" s="21"/>
      <c r="O42" s="21"/>
    </row>
    <row r="43" spans="1:15" s="14" customFormat="1" ht="34.5" customHeight="1">
      <c r="A43" s="53" t="s">
        <v>743</v>
      </c>
      <c r="B43" s="52" t="s">
        <v>17</v>
      </c>
      <c r="C43" s="53" t="s">
        <v>189</v>
      </c>
      <c r="D43" s="53" t="s">
        <v>7</v>
      </c>
      <c r="E43" s="53" t="s">
        <v>172</v>
      </c>
      <c r="F43" s="48">
        <v>240</v>
      </c>
      <c r="G43" s="48">
        <v>240</v>
      </c>
      <c r="H43" s="48">
        <v>240</v>
      </c>
      <c r="I43" s="21"/>
      <c r="J43" s="21"/>
      <c r="K43" s="21"/>
      <c r="O43" s="21"/>
    </row>
    <row r="44" spans="1:15" s="14" customFormat="1" ht="32.25" customHeight="1">
      <c r="A44" s="53" t="s">
        <v>744</v>
      </c>
      <c r="B44" s="52" t="s">
        <v>162</v>
      </c>
      <c r="C44" s="53" t="s">
        <v>189</v>
      </c>
      <c r="D44" s="53" t="s">
        <v>31</v>
      </c>
      <c r="E44" s="53" t="s">
        <v>163</v>
      </c>
      <c r="F44" s="48">
        <f>SUM(F45)</f>
        <v>10042.8</v>
      </c>
      <c r="G44" s="48">
        <f>SUM(G45)</f>
        <v>10042.8</v>
      </c>
      <c r="H44" s="48">
        <f>SUM(H45)</f>
        <v>10042.8</v>
      </c>
      <c r="I44" s="21"/>
      <c r="J44" s="21"/>
      <c r="K44" s="21"/>
      <c r="O44" s="21"/>
    </row>
    <row r="45" spans="1:15" s="14" customFormat="1" ht="20.25" customHeight="1">
      <c r="A45" s="53" t="s">
        <v>745</v>
      </c>
      <c r="B45" s="52" t="s">
        <v>33</v>
      </c>
      <c r="C45" s="53" t="s">
        <v>189</v>
      </c>
      <c r="D45" s="53" t="s">
        <v>32</v>
      </c>
      <c r="E45" s="53" t="s">
        <v>172</v>
      </c>
      <c r="F45" s="48">
        <v>10042.8</v>
      </c>
      <c r="G45" s="48">
        <v>10042.8</v>
      </c>
      <c r="H45" s="48">
        <v>10042.8</v>
      </c>
      <c r="I45" s="21"/>
      <c r="J45" s="21"/>
      <c r="K45" s="21"/>
      <c r="O45" s="20"/>
    </row>
    <row r="46" spans="1:15" s="14" customFormat="1" ht="132.75" customHeight="1">
      <c r="A46" s="53" t="s">
        <v>746</v>
      </c>
      <c r="B46" s="52" t="s">
        <v>552</v>
      </c>
      <c r="C46" s="53" t="s">
        <v>196</v>
      </c>
      <c r="D46" s="53"/>
      <c r="E46" s="53"/>
      <c r="F46" s="48">
        <f>SUM(F47+F49)</f>
        <v>70.6</v>
      </c>
      <c r="G46" s="48">
        <f>SUM(G47+G49)</f>
        <v>70.6</v>
      </c>
      <c r="H46" s="48">
        <f>SUM(H47+H49)</f>
        <v>70.6</v>
      </c>
      <c r="I46" s="21"/>
      <c r="J46" s="21"/>
      <c r="K46" s="21"/>
      <c r="O46" s="21"/>
    </row>
    <row r="47" spans="1:15" s="14" customFormat="1" ht="33" customHeight="1">
      <c r="A47" s="53" t="s">
        <v>747</v>
      </c>
      <c r="B47" s="52" t="s">
        <v>16</v>
      </c>
      <c r="C47" s="53" t="s">
        <v>196</v>
      </c>
      <c r="D47" s="53" t="s">
        <v>11</v>
      </c>
      <c r="E47" s="53" t="s">
        <v>9</v>
      </c>
      <c r="F47" s="48">
        <f aca="true" t="shared" si="0" ref="F47:H49">SUM(F48)</f>
        <v>30.5</v>
      </c>
      <c r="G47" s="48">
        <f t="shared" si="0"/>
        <v>30.5</v>
      </c>
      <c r="H47" s="48">
        <f t="shared" si="0"/>
        <v>30.5</v>
      </c>
      <c r="I47" s="21"/>
      <c r="J47" s="21"/>
      <c r="K47" s="21"/>
      <c r="O47" s="21"/>
    </row>
    <row r="48" spans="1:15" s="14" customFormat="1" ht="33.75" customHeight="1">
      <c r="A48" s="53" t="s">
        <v>748</v>
      </c>
      <c r="B48" s="52" t="s">
        <v>17</v>
      </c>
      <c r="C48" s="53" t="s">
        <v>196</v>
      </c>
      <c r="D48" s="53" t="s">
        <v>7</v>
      </c>
      <c r="E48" s="53" t="s">
        <v>149</v>
      </c>
      <c r="F48" s="48">
        <v>30.5</v>
      </c>
      <c r="G48" s="48">
        <v>30.5</v>
      </c>
      <c r="H48" s="48">
        <v>30.5</v>
      </c>
      <c r="I48" s="21"/>
      <c r="J48" s="21"/>
      <c r="K48" s="21"/>
      <c r="O48" s="21"/>
    </row>
    <row r="49" spans="1:15" s="14" customFormat="1" ht="33" customHeight="1">
      <c r="A49" s="53" t="s">
        <v>749</v>
      </c>
      <c r="B49" s="52" t="s">
        <v>162</v>
      </c>
      <c r="C49" s="53" t="s">
        <v>196</v>
      </c>
      <c r="D49" s="53" t="s">
        <v>31</v>
      </c>
      <c r="E49" s="53" t="s">
        <v>9</v>
      </c>
      <c r="F49" s="48">
        <f t="shared" si="0"/>
        <v>40.1</v>
      </c>
      <c r="G49" s="48">
        <f t="shared" si="0"/>
        <v>40.1</v>
      </c>
      <c r="H49" s="48">
        <f t="shared" si="0"/>
        <v>40.1</v>
      </c>
      <c r="I49" s="21"/>
      <c r="J49" s="21"/>
      <c r="K49" s="21"/>
      <c r="O49" s="21"/>
    </row>
    <row r="50" spans="1:15" s="14" customFormat="1" ht="21.75" customHeight="1">
      <c r="A50" s="53" t="s">
        <v>750</v>
      </c>
      <c r="B50" s="52" t="s">
        <v>33</v>
      </c>
      <c r="C50" s="53" t="s">
        <v>196</v>
      </c>
      <c r="D50" s="53" t="s">
        <v>32</v>
      </c>
      <c r="E50" s="53" t="s">
        <v>149</v>
      </c>
      <c r="F50" s="48">
        <v>40.1</v>
      </c>
      <c r="G50" s="48">
        <v>40.1</v>
      </c>
      <c r="H50" s="48">
        <v>40.1</v>
      </c>
      <c r="I50" s="21"/>
      <c r="J50" s="21"/>
      <c r="K50" s="21"/>
      <c r="O50" s="21"/>
    </row>
    <row r="51" spans="1:15" s="14" customFormat="1" ht="95.25" customHeight="1">
      <c r="A51" s="53" t="s">
        <v>751</v>
      </c>
      <c r="B51" s="52" t="s">
        <v>553</v>
      </c>
      <c r="C51" s="53" t="s">
        <v>198</v>
      </c>
      <c r="D51" s="53"/>
      <c r="E51" s="53"/>
      <c r="F51" s="48">
        <f>SUM(F52+F54)</f>
        <v>149.5</v>
      </c>
      <c r="G51" s="48">
        <f>SUM(G52+G54)</f>
        <v>149.5</v>
      </c>
      <c r="H51" s="48">
        <f>SUM(H52+H54)</f>
        <v>149.5</v>
      </c>
      <c r="I51" s="21"/>
      <c r="J51" s="21"/>
      <c r="K51" s="21"/>
      <c r="O51" s="21"/>
    </row>
    <row r="52" spans="1:15" s="14" customFormat="1" ht="33" customHeight="1">
      <c r="A52" s="53" t="s">
        <v>752</v>
      </c>
      <c r="B52" s="52" t="s">
        <v>16</v>
      </c>
      <c r="C52" s="53" t="s">
        <v>198</v>
      </c>
      <c r="D52" s="53" t="s">
        <v>11</v>
      </c>
      <c r="E52" s="53" t="s">
        <v>9</v>
      </c>
      <c r="F52" s="48">
        <f>SUM(F53)</f>
        <v>2.9</v>
      </c>
      <c r="G52" s="48">
        <f>SUM(G53)</f>
        <v>2.9</v>
      </c>
      <c r="H52" s="48">
        <f>SUM(H53)</f>
        <v>2.9</v>
      </c>
      <c r="I52" s="21"/>
      <c r="J52" s="21"/>
      <c r="K52" s="21"/>
      <c r="O52" s="21"/>
    </row>
    <row r="53" spans="1:15" s="14" customFormat="1" ht="30.75" customHeight="1">
      <c r="A53" s="53" t="s">
        <v>753</v>
      </c>
      <c r="B53" s="52" t="s">
        <v>17</v>
      </c>
      <c r="C53" s="53" t="s">
        <v>198</v>
      </c>
      <c r="D53" s="53" t="s">
        <v>7</v>
      </c>
      <c r="E53" s="53" t="s">
        <v>152</v>
      </c>
      <c r="F53" s="48">
        <v>2.9</v>
      </c>
      <c r="G53" s="48">
        <v>2.9</v>
      </c>
      <c r="H53" s="48">
        <v>2.9</v>
      </c>
      <c r="I53" s="21"/>
      <c r="J53" s="21"/>
      <c r="K53" s="21"/>
      <c r="O53" s="21"/>
    </row>
    <row r="54" spans="1:15" s="14" customFormat="1" ht="19.5" customHeight="1">
      <c r="A54" s="53" t="s">
        <v>754</v>
      </c>
      <c r="B54" s="68" t="s">
        <v>183</v>
      </c>
      <c r="C54" s="53" t="s">
        <v>198</v>
      </c>
      <c r="D54" s="53" t="s">
        <v>184</v>
      </c>
      <c r="E54" s="53" t="s">
        <v>9</v>
      </c>
      <c r="F54" s="48">
        <f>SUM(F55)</f>
        <v>146.6</v>
      </c>
      <c r="G54" s="48">
        <f>SUM(G55)</f>
        <v>146.6</v>
      </c>
      <c r="H54" s="48">
        <f>SUM(H55)</f>
        <v>146.6</v>
      </c>
      <c r="I54" s="21"/>
      <c r="J54" s="21"/>
      <c r="K54" s="21"/>
      <c r="O54" s="21"/>
    </row>
    <row r="55" spans="1:15" s="14" customFormat="1" ht="30.75" customHeight="1">
      <c r="A55" s="53" t="s">
        <v>755</v>
      </c>
      <c r="B55" s="68" t="s">
        <v>150</v>
      </c>
      <c r="C55" s="53" t="s">
        <v>198</v>
      </c>
      <c r="D55" s="53" t="s">
        <v>151</v>
      </c>
      <c r="E55" s="53" t="s">
        <v>152</v>
      </c>
      <c r="F55" s="48">
        <v>146.6</v>
      </c>
      <c r="G55" s="48">
        <v>146.6</v>
      </c>
      <c r="H55" s="48">
        <v>146.6</v>
      </c>
      <c r="I55" s="21"/>
      <c r="J55" s="21"/>
      <c r="K55" s="21"/>
      <c r="O55" s="21"/>
    </row>
    <row r="56" spans="1:15" s="14" customFormat="1" ht="148.5" customHeight="1">
      <c r="A56" s="53" t="s">
        <v>673</v>
      </c>
      <c r="B56" s="52" t="s">
        <v>382</v>
      </c>
      <c r="C56" s="53" t="s">
        <v>190</v>
      </c>
      <c r="D56" s="53"/>
      <c r="E56" s="53"/>
      <c r="F56" s="48">
        <f>SUM(F57+F60+F62)</f>
        <v>127136.09999999998</v>
      </c>
      <c r="G56" s="48">
        <f>SUM(G57+G60+G62)</f>
        <v>125484.49999999999</v>
      </c>
      <c r="H56" s="48">
        <f>SUM(H57+H60+H62)</f>
        <v>125484.49999999999</v>
      </c>
      <c r="I56" s="21"/>
      <c r="J56" s="21"/>
      <c r="K56" s="21"/>
      <c r="O56" s="21"/>
    </row>
    <row r="57" spans="1:15" s="14" customFormat="1" ht="57.75" customHeight="1">
      <c r="A57" s="53" t="s">
        <v>674</v>
      </c>
      <c r="B57" s="68" t="s">
        <v>46</v>
      </c>
      <c r="C57" s="53" t="s">
        <v>190</v>
      </c>
      <c r="D57" s="53" t="s">
        <v>44</v>
      </c>
      <c r="E57" s="53" t="s">
        <v>163</v>
      </c>
      <c r="F57" s="48">
        <f>SUM(F58+F59)</f>
        <v>70503.29999999999</v>
      </c>
      <c r="G57" s="48">
        <f>SUM(G58+G59)</f>
        <v>68851.7</v>
      </c>
      <c r="H57" s="48">
        <f>SUM(H58+H59)</f>
        <v>68851.7</v>
      </c>
      <c r="I57" s="21"/>
      <c r="J57" s="21"/>
      <c r="K57" s="21"/>
      <c r="O57" s="21"/>
    </row>
    <row r="58" spans="1:15" s="14" customFormat="1" ht="22.5" customHeight="1">
      <c r="A58" s="53" t="s">
        <v>675</v>
      </c>
      <c r="B58" s="68" t="s">
        <v>47</v>
      </c>
      <c r="C58" s="53" t="s">
        <v>190</v>
      </c>
      <c r="D58" s="53" t="s">
        <v>128</v>
      </c>
      <c r="E58" s="53" t="s">
        <v>172</v>
      </c>
      <c r="F58" s="48">
        <v>67333.9</v>
      </c>
      <c r="G58" s="48">
        <v>65682.3</v>
      </c>
      <c r="H58" s="48">
        <v>65682.3</v>
      </c>
      <c r="I58" s="21"/>
      <c r="J58" s="21"/>
      <c r="K58" s="21">
        <v>-831.5</v>
      </c>
      <c r="M58" s="42">
        <v>7232.3</v>
      </c>
      <c r="O58" s="20"/>
    </row>
    <row r="59" spans="1:15" s="14" customFormat="1" ht="19.5" customHeight="1">
      <c r="A59" s="53" t="s">
        <v>676</v>
      </c>
      <c r="B59" s="68" t="s">
        <v>47</v>
      </c>
      <c r="C59" s="53" t="s">
        <v>190</v>
      </c>
      <c r="D59" s="53" t="s">
        <v>128</v>
      </c>
      <c r="E59" s="53" t="s">
        <v>361</v>
      </c>
      <c r="F59" s="48">
        <v>3169.4</v>
      </c>
      <c r="G59" s="48">
        <v>3169.4</v>
      </c>
      <c r="H59" s="48">
        <v>3169.4</v>
      </c>
      <c r="I59" s="21"/>
      <c r="J59" s="21"/>
      <c r="K59" s="21"/>
      <c r="O59" s="20"/>
    </row>
    <row r="60" spans="1:15" s="14" customFormat="1" ht="31.5" customHeight="1">
      <c r="A60" s="53" t="s">
        <v>677</v>
      </c>
      <c r="B60" s="52" t="s">
        <v>16</v>
      </c>
      <c r="C60" s="53" t="s">
        <v>190</v>
      </c>
      <c r="D60" s="53" t="s">
        <v>11</v>
      </c>
      <c r="E60" s="53" t="s">
        <v>163</v>
      </c>
      <c r="F60" s="48">
        <f>SUM(F61)</f>
        <v>3628.4</v>
      </c>
      <c r="G60" s="48">
        <f>SUM(G61)</f>
        <v>3628.4</v>
      </c>
      <c r="H60" s="48">
        <f>SUM(H61)</f>
        <v>3628.4</v>
      </c>
      <c r="I60" s="21"/>
      <c r="J60" s="21"/>
      <c r="K60" s="21"/>
      <c r="O60" s="21"/>
    </row>
    <row r="61" spans="1:15" s="14" customFormat="1" ht="30.75" customHeight="1">
      <c r="A61" s="53" t="s">
        <v>678</v>
      </c>
      <c r="B61" s="52" t="s">
        <v>17</v>
      </c>
      <c r="C61" s="53" t="s">
        <v>190</v>
      </c>
      <c r="D61" s="53" t="s">
        <v>7</v>
      </c>
      <c r="E61" s="53" t="s">
        <v>172</v>
      </c>
      <c r="F61" s="48">
        <v>3628.4</v>
      </c>
      <c r="G61" s="48">
        <v>3628.4</v>
      </c>
      <c r="H61" s="48">
        <v>3628.4</v>
      </c>
      <c r="I61" s="21"/>
      <c r="J61" s="21"/>
      <c r="K61" s="21">
        <v>-12.6</v>
      </c>
      <c r="M61" s="42">
        <v>330.4</v>
      </c>
      <c r="O61" s="20"/>
    </row>
    <row r="62" spans="1:15" s="14" customFormat="1" ht="31.5" customHeight="1">
      <c r="A62" s="53" t="s">
        <v>679</v>
      </c>
      <c r="B62" s="52" t="s">
        <v>162</v>
      </c>
      <c r="C62" s="53" t="s">
        <v>190</v>
      </c>
      <c r="D62" s="53" t="s">
        <v>31</v>
      </c>
      <c r="E62" s="53" t="s">
        <v>163</v>
      </c>
      <c r="F62" s="48">
        <f>SUM(F63+F64)</f>
        <v>53004.399999999994</v>
      </c>
      <c r="G62" s="48">
        <f>SUM(G63+G64)</f>
        <v>53004.399999999994</v>
      </c>
      <c r="H62" s="48">
        <f>SUM(H63+H64)</f>
        <v>53004.399999999994</v>
      </c>
      <c r="I62" s="21"/>
      <c r="J62" s="21"/>
      <c r="K62" s="21"/>
      <c r="O62" s="21"/>
    </row>
    <row r="63" spans="1:15" s="14" customFormat="1" ht="21.75" customHeight="1">
      <c r="A63" s="53" t="s">
        <v>680</v>
      </c>
      <c r="B63" s="52" t="s">
        <v>33</v>
      </c>
      <c r="C63" s="53" t="s">
        <v>190</v>
      </c>
      <c r="D63" s="53" t="s">
        <v>32</v>
      </c>
      <c r="E63" s="53" t="s">
        <v>172</v>
      </c>
      <c r="F63" s="48">
        <v>50203.2</v>
      </c>
      <c r="G63" s="48">
        <v>50203.2</v>
      </c>
      <c r="H63" s="48">
        <v>50203.2</v>
      </c>
      <c r="I63" s="21"/>
      <c r="J63" s="21"/>
      <c r="K63" s="21">
        <v>-711.8</v>
      </c>
      <c r="M63" s="42">
        <v>-563</v>
      </c>
      <c r="O63" s="20"/>
    </row>
    <row r="64" spans="1:15" s="14" customFormat="1" ht="19.5" customHeight="1">
      <c r="A64" s="53" t="s">
        <v>681</v>
      </c>
      <c r="B64" s="52" t="s">
        <v>33</v>
      </c>
      <c r="C64" s="53" t="s">
        <v>190</v>
      </c>
      <c r="D64" s="53" t="s">
        <v>32</v>
      </c>
      <c r="E64" s="53" t="s">
        <v>361</v>
      </c>
      <c r="F64" s="48">
        <v>2801.2</v>
      </c>
      <c r="G64" s="48">
        <v>2801.2</v>
      </c>
      <c r="H64" s="48">
        <v>2801.2</v>
      </c>
      <c r="I64" s="21"/>
      <c r="J64" s="21"/>
      <c r="K64" s="21"/>
      <c r="O64" s="20"/>
    </row>
    <row r="65" spans="1:15" s="14" customFormat="1" ht="89.25">
      <c r="A65" s="53" t="s">
        <v>682</v>
      </c>
      <c r="B65" s="52" t="s">
        <v>554</v>
      </c>
      <c r="C65" s="53" t="s">
        <v>197</v>
      </c>
      <c r="D65" s="53"/>
      <c r="E65" s="53"/>
      <c r="F65" s="48">
        <f>SUM(F66+F68+F70)</f>
        <v>6476.799999999999</v>
      </c>
      <c r="G65" s="48">
        <f>SUM(G66+G68+G70)</f>
        <v>6476.799999999999</v>
      </c>
      <c r="H65" s="48">
        <f>SUM(H66+H68+H70)</f>
        <v>6476.799999999999</v>
      </c>
      <c r="I65" s="21"/>
      <c r="J65" s="21"/>
      <c r="K65" s="21"/>
      <c r="O65" s="21"/>
    </row>
    <row r="66" spans="1:15" s="14" customFormat="1" ht="32.25" customHeight="1">
      <c r="A66" s="53" t="s">
        <v>683</v>
      </c>
      <c r="B66" s="52" t="s">
        <v>16</v>
      </c>
      <c r="C66" s="53" t="s">
        <v>197</v>
      </c>
      <c r="D66" s="53" t="s">
        <v>11</v>
      </c>
      <c r="E66" s="53" t="s">
        <v>9</v>
      </c>
      <c r="F66" s="48">
        <f>SUM(F67)</f>
        <v>3132.7</v>
      </c>
      <c r="G66" s="48">
        <f>SUM(G67)</f>
        <v>3132.7</v>
      </c>
      <c r="H66" s="48">
        <f>SUM(H67)</f>
        <v>3132.7</v>
      </c>
      <c r="I66" s="21"/>
      <c r="J66" s="21"/>
      <c r="K66" s="21"/>
      <c r="O66" s="21"/>
    </row>
    <row r="67" spans="1:15" s="14" customFormat="1" ht="30.75" customHeight="1">
      <c r="A67" s="53" t="s">
        <v>684</v>
      </c>
      <c r="B67" s="52" t="s">
        <v>17</v>
      </c>
      <c r="C67" s="53" t="s">
        <v>197</v>
      </c>
      <c r="D67" s="53" t="s">
        <v>7</v>
      </c>
      <c r="E67" s="53" t="s">
        <v>149</v>
      </c>
      <c r="F67" s="48">
        <v>3132.7</v>
      </c>
      <c r="G67" s="48">
        <v>3132.7</v>
      </c>
      <c r="H67" s="48">
        <v>3132.7</v>
      </c>
      <c r="I67" s="21"/>
      <c r="J67" s="21"/>
      <c r="K67" s="21">
        <v>-21.2</v>
      </c>
      <c r="M67" s="14">
        <v>1.3</v>
      </c>
      <c r="O67" s="20"/>
    </row>
    <row r="68" spans="1:15" s="14" customFormat="1" ht="24" customHeight="1">
      <c r="A68" s="53" t="s">
        <v>876</v>
      </c>
      <c r="B68" s="68" t="s">
        <v>183</v>
      </c>
      <c r="C68" s="53" t="s">
        <v>197</v>
      </c>
      <c r="D68" s="53" t="s">
        <v>184</v>
      </c>
      <c r="E68" s="53" t="s">
        <v>9</v>
      </c>
      <c r="F68" s="48">
        <f>SUM(F69)</f>
        <v>200</v>
      </c>
      <c r="G68" s="48">
        <f>SUM(G69)</f>
        <v>200</v>
      </c>
      <c r="H68" s="48">
        <f>SUM(H69)</f>
        <v>200</v>
      </c>
      <c r="I68" s="21"/>
      <c r="J68" s="21"/>
      <c r="K68" s="21"/>
      <c r="O68" s="21"/>
    </row>
    <row r="69" spans="1:15" s="14" customFormat="1" ht="25.5">
      <c r="A69" s="53" t="s">
        <v>685</v>
      </c>
      <c r="B69" s="68" t="s">
        <v>150</v>
      </c>
      <c r="C69" s="53" t="s">
        <v>197</v>
      </c>
      <c r="D69" s="53" t="s">
        <v>151</v>
      </c>
      <c r="E69" s="53" t="s">
        <v>149</v>
      </c>
      <c r="F69" s="48">
        <v>200</v>
      </c>
      <c r="G69" s="48">
        <v>200</v>
      </c>
      <c r="H69" s="48">
        <v>200</v>
      </c>
      <c r="I69" s="21"/>
      <c r="J69" s="21"/>
      <c r="K69" s="21"/>
      <c r="O69" s="20"/>
    </row>
    <row r="70" spans="1:15" s="14" customFormat="1" ht="35.25" customHeight="1">
      <c r="A70" s="53" t="s">
        <v>686</v>
      </c>
      <c r="B70" s="52" t="s">
        <v>162</v>
      </c>
      <c r="C70" s="53" t="s">
        <v>197</v>
      </c>
      <c r="D70" s="53" t="s">
        <v>31</v>
      </c>
      <c r="E70" s="53" t="s">
        <v>9</v>
      </c>
      <c r="F70" s="48">
        <f>SUM(F71)</f>
        <v>3144.1</v>
      </c>
      <c r="G70" s="48">
        <f>SUM(G71)</f>
        <v>3144.1</v>
      </c>
      <c r="H70" s="48">
        <f>SUM(H71)</f>
        <v>3144.1</v>
      </c>
      <c r="I70" s="21"/>
      <c r="J70" s="21"/>
      <c r="K70" s="21"/>
      <c r="O70" s="21"/>
    </row>
    <row r="71" spans="1:15" s="14" customFormat="1" ht="24" customHeight="1">
      <c r="A71" s="53" t="s">
        <v>687</v>
      </c>
      <c r="B71" s="52" t="s">
        <v>33</v>
      </c>
      <c r="C71" s="53" t="s">
        <v>197</v>
      </c>
      <c r="D71" s="53" t="s">
        <v>32</v>
      </c>
      <c r="E71" s="53" t="s">
        <v>149</v>
      </c>
      <c r="F71" s="48">
        <v>3144.1</v>
      </c>
      <c r="G71" s="48">
        <v>3144.1</v>
      </c>
      <c r="H71" s="48">
        <v>3144.1</v>
      </c>
      <c r="I71" s="21"/>
      <c r="J71" s="21"/>
      <c r="K71" s="21"/>
      <c r="O71" s="21"/>
    </row>
    <row r="72" spans="1:15" s="14" customFormat="1" ht="142.5" customHeight="1">
      <c r="A72" s="53" t="s">
        <v>756</v>
      </c>
      <c r="B72" s="73" t="s">
        <v>383</v>
      </c>
      <c r="C72" s="53" t="s">
        <v>192</v>
      </c>
      <c r="D72" s="53"/>
      <c r="E72" s="53"/>
      <c r="F72" s="48">
        <f>SUM(F73+F75+F77)</f>
        <v>24368.4</v>
      </c>
      <c r="G72" s="48">
        <f>SUM(G73+G75+G77)</f>
        <v>24368.4</v>
      </c>
      <c r="H72" s="48">
        <f>SUM(H73+H75+H77)</f>
        <v>24368.4</v>
      </c>
      <c r="I72" s="21"/>
      <c r="J72" s="21"/>
      <c r="K72" s="21"/>
      <c r="O72" s="21"/>
    </row>
    <row r="73" spans="1:15" s="14" customFormat="1" ht="57" customHeight="1">
      <c r="A73" s="53" t="s">
        <v>688</v>
      </c>
      <c r="B73" s="68" t="s">
        <v>46</v>
      </c>
      <c r="C73" s="53" t="s">
        <v>192</v>
      </c>
      <c r="D73" s="53" t="s">
        <v>44</v>
      </c>
      <c r="E73" s="53" t="s">
        <v>163</v>
      </c>
      <c r="F73" s="48">
        <f>SUM(F74)</f>
        <v>7556.8</v>
      </c>
      <c r="G73" s="48">
        <f>SUM(G74)</f>
        <v>7556.8</v>
      </c>
      <c r="H73" s="48">
        <f>SUM(H74)</f>
        <v>7556.8</v>
      </c>
      <c r="I73" s="21"/>
      <c r="J73" s="21"/>
      <c r="K73" s="21"/>
      <c r="O73" s="21"/>
    </row>
    <row r="74" spans="1:15" s="14" customFormat="1" ht="21.75" customHeight="1">
      <c r="A74" s="53" t="s">
        <v>877</v>
      </c>
      <c r="B74" s="68" t="s">
        <v>47</v>
      </c>
      <c r="C74" s="53" t="s">
        <v>192</v>
      </c>
      <c r="D74" s="53" t="s">
        <v>128</v>
      </c>
      <c r="E74" s="53" t="s">
        <v>164</v>
      </c>
      <c r="F74" s="48">
        <v>7556.8</v>
      </c>
      <c r="G74" s="48">
        <v>7556.8</v>
      </c>
      <c r="H74" s="48">
        <v>7556.8</v>
      </c>
      <c r="I74" s="21"/>
      <c r="J74" s="21"/>
      <c r="K74" s="21">
        <v>-1907.8</v>
      </c>
      <c r="M74" s="42">
        <v>234.6</v>
      </c>
      <c r="O74" s="20"/>
    </row>
    <row r="75" spans="1:15" s="14" customFormat="1" ht="33" customHeight="1">
      <c r="A75" s="53" t="s">
        <v>689</v>
      </c>
      <c r="B75" s="52" t="s">
        <v>16</v>
      </c>
      <c r="C75" s="53" t="s">
        <v>192</v>
      </c>
      <c r="D75" s="53" t="s">
        <v>11</v>
      </c>
      <c r="E75" s="53" t="s">
        <v>163</v>
      </c>
      <c r="F75" s="48">
        <f>SUM(F76)</f>
        <v>191.3</v>
      </c>
      <c r="G75" s="48">
        <f>SUM(G76)</f>
        <v>191.3</v>
      </c>
      <c r="H75" s="48">
        <f>SUM(H76)</f>
        <v>191.3</v>
      </c>
      <c r="I75" s="21"/>
      <c r="J75" s="21"/>
      <c r="K75" s="21"/>
      <c r="O75" s="21"/>
    </row>
    <row r="76" spans="1:15" s="14" customFormat="1" ht="30" customHeight="1">
      <c r="A76" s="53" t="s">
        <v>690</v>
      </c>
      <c r="B76" s="52" t="s">
        <v>17</v>
      </c>
      <c r="C76" s="53" t="s">
        <v>192</v>
      </c>
      <c r="D76" s="53" t="s">
        <v>7</v>
      </c>
      <c r="E76" s="53" t="s">
        <v>164</v>
      </c>
      <c r="F76" s="48">
        <v>191.3</v>
      </c>
      <c r="G76" s="48">
        <v>191.3</v>
      </c>
      <c r="H76" s="48">
        <v>191.3</v>
      </c>
      <c r="I76" s="21"/>
      <c r="J76" s="21"/>
      <c r="K76" s="21">
        <v>-67.9</v>
      </c>
      <c r="O76" s="21"/>
    </row>
    <row r="77" spans="1:15" s="14" customFormat="1" ht="29.25" customHeight="1">
      <c r="A77" s="53" t="s">
        <v>691</v>
      </c>
      <c r="B77" s="52" t="s">
        <v>162</v>
      </c>
      <c r="C77" s="53" t="s">
        <v>192</v>
      </c>
      <c r="D77" s="53" t="s">
        <v>31</v>
      </c>
      <c r="E77" s="53" t="s">
        <v>163</v>
      </c>
      <c r="F77" s="48">
        <f>SUM(F78)</f>
        <v>16620.3</v>
      </c>
      <c r="G77" s="48">
        <f>SUM(G78)</f>
        <v>16620.3</v>
      </c>
      <c r="H77" s="48">
        <f>SUM(H78)</f>
        <v>16620.3</v>
      </c>
      <c r="I77" s="21"/>
      <c r="J77" s="21"/>
      <c r="K77" s="21"/>
      <c r="O77" s="21"/>
    </row>
    <row r="78" spans="1:15" s="14" customFormat="1" ht="20.25" customHeight="1">
      <c r="A78" s="53" t="s">
        <v>268</v>
      </c>
      <c r="B78" s="52" t="s">
        <v>33</v>
      </c>
      <c r="C78" s="53" t="s">
        <v>192</v>
      </c>
      <c r="D78" s="53" t="s">
        <v>32</v>
      </c>
      <c r="E78" s="53" t="s">
        <v>164</v>
      </c>
      <c r="F78" s="48">
        <v>16620.3</v>
      </c>
      <c r="G78" s="48">
        <v>16620.3</v>
      </c>
      <c r="H78" s="48">
        <v>16620.3</v>
      </c>
      <c r="I78" s="21"/>
      <c r="J78" s="21"/>
      <c r="K78" s="21">
        <v>-2251.5</v>
      </c>
      <c r="M78" s="42">
        <v>-419.1</v>
      </c>
      <c r="O78" s="20"/>
    </row>
    <row r="79" spans="1:15" s="14" customFormat="1" ht="71.25" customHeight="1">
      <c r="A79" s="53" t="s">
        <v>269</v>
      </c>
      <c r="B79" s="68" t="s">
        <v>555</v>
      </c>
      <c r="C79" s="53" t="s">
        <v>364</v>
      </c>
      <c r="D79" s="53"/>
      <c r="E79" s="53"/>
      <c r="F79" s="48">
        <f>SUM(F80+F82+F84)</f>
        <v>2560.7</v>
      </c>
      <c r="G79" s="48">
        <f>SUM(G80+G82+G84)</f>
        <v>2560.7</v>
      </c>
      <c r="H79" s="48">
        <f>SUM(H80+H82+H84)</f>
        <v>2560.7</v>
      </c>
      <c r="I79" s="21"/>
      <c r="J79" s="21"/>
      <c r="K79" s="21"/>
      <c r="O79" s="21"/>
    </row>
    <row r="80" spans="1:15" s="14" customFormat="1" ht="36" customHeight="1">
      <c r="A80" s="53" t="s">
        <v>270</v>
      </c>
      <c r="B80" s="52" t="s">
        <v>16</v>
      </c>
      <c r="C80" s="53" t="s">
        <v>364</v>
      </c>
      <c r="D80" s="53" t="s">
        <v>11</v>
      </c>
      <c r="E80" s="53" t="s">
        <v>163</v>
      </c>
      <c r="F80" s="48">
        <f>SUM(F81)</f>
        <v>1368.5</v>
      </c>
      <c r="G80" s="48">
        <f>SUM(G81)</f>
        <v>1368.5</v>
      </c>
      <c r="H80" s="48">
        <f>SUM(H81)</f>
        <v>1368.5</v>
      </c>
      <c r="I80" s="21"/>
      <c r="J80" s="21"/>
      <c r="K80" s="21"/>
      <c r="O80" s="21"/>
    </row>
    <row r="81" spans="1:15" s="14" customFormat="1" ht="36" customHeight="1">
      <c r="A81" s="53" t="s">
        <v>271</v>
      </c>
      <c r="B81" s="52" t="s">
        <v>17</v>
      </c>
      <c r="C81" s="53" t="s">
        <v>364</v>
      </c>
      <c r="D81" s="53" t="s">
        <v>7</v>
      </c>
      <c r="E81" s="53" t="s">
        <v>178</v>
      </c>
      <c r="F81" s="48">
        <v>1368.5</v>
      </c>
      <c r="G81" s="48">
        <v>1368.5</v>
      </c>
      <c r="H81" s="48">
        <v>1368.5</v>
      </c>
      <c r="I81" s="21"/>
      <c r="J81" s="21"/>
      <c r="K81" s="21">
        <v>-309.5</v>
      </c>
      <c r="O81" s="20"/>
    </row>
    <row r="82" spans="1:15" s="14" customFormat="1" ht="24" customHeight="1">
      <c r="A82" s="53" t="s">
        <v>272</v>
      </c>
      <c r="B82" s="52" t="s">
        <v>183</v>
      </c>
      <c r="C82" s="53" t="s">
        <v>364</v>
      </c>
      <c r="D82" s="53" t="s">
        <v>184</v>
      </c>
      <c r="E82" s="53" t="s">
        <v>163</v>
      </c>
      <c r="F82" s="48">
        <f>SUM(F83)</f>
        <v>158</v>
      </c>
      <c r="G82" s="48">
        <f>SUM(G83)</f>
        <v>158</v>
      </c>
      <c r="H82" s="48">
        <f>SUM(H83)</f>
        <v>158</v>
      </c>
      <c r="I82" s="21"/>
      <c r="J82" s="21"/>
      <c r="K82" s="21"/>
      <c r="O82" s="21"/>
    </row>
    <row r="83" spans="1:15" s="14" customFormat="1" ht="31.5" customHeight="1">
      <c r="A83" s="53" t="s">
        <v>757</v>
      </c>
      <c r="B83" s="52" t="s">
        <v>150</v>
      </c>
      <c r="C83" s="53" t="s">
        <v>364</v>
      </c>
      <c r="D83" s="53" t="s">
        <v>151</v>
      </c>
      <c r="E83" s="53" t="s">
        <v>178</v>
      </c>
      <c r="F83" s="48">
        <v>158</v>
      </c>
      <c r="G83" s="48">
        <v>158</v>
      </c>
      <c r="H83" s="48">
        <v>158</v>
      </c>
      <c r="I83" s="21"/>
      <c r="J83" s="21"/>
      <c r="K83" s="21">
        <v>-305.3</v>
      </c>
      <c r="M83" s="42">
        <v>56.1</v>
      </c>
      <c r="O83" s="20"/>
    </row>
    <row r="84" spans="1:15" s="14" customFormat="1" ht="30.75" customHeight="1">
      <c r="A84" s="53" t="s">
        <v>758</v>
      </c>
      <c r="B84" s="52" t="s">
        <v>162</v>
      </c>
      <c r="C84" s="53" t="s">
        <v>364</v>
      </c>
      <c r="D84" s="53" t="s">
        <v>31</v>
      </c>
      <c r="E84" s="53" t="s">
        <v>163</v>
      </c>
      <c r="F84" s="48">
        <f>SUM(F85)</f>
        <v>1034.2</v>
      </c>
      <c r="G84" s="48">
        <f>SUM(G85)</f>
        <v>1034.2</v>
      </c>
      <c r="H84" s="48">
        <f>SUM(H85)</f>
        <v>1034.2</v>
      </c>
      <c r="I84" s="21"/>
      <c r="J84" s="21"/>
      <c r="K84" s="21"/>
      <c r="O84" s="21"/>
    </row>
    <row r="85" spans="1:15" s="14" customFormat="1" ht="27" customHeight="1">
      <c r="A85" s="53" t="s">
        <v>692</v>
      </c>
      <c r="B85" s="52" t="s">
        <v>33</v>
      </c>
      <c r="C85" s="53" t="s">
        <v>364</v>
      </c>
      <c r="D85" s="53" t="s">
        <v>32</v>
      </c>
      <c r="E85" s="53" t="s">
        <v>178</v>
      </c>
      <c r="F85" s="48">
        <v>1034.2</v>
      </c>
      <c r="G85" s="48">
        <v>1034.2</v>
      </c>
      <c r="H85" s="48">
        <v>1034.2</v>
      </c>
      <c r="I85" s="21"/>
      <c r="J85" s="21"/>
      <c r="K85" s="21">
        <v>614.8</v>
      </c>
      <c r="M85" s="42">
        <v>-50.1</v>
      </c>
      <c r="O85" s="20"/>
    </row>
    <row r="86" spans="1:15" s="14" customFormat="1" ht="81.75" customHeight="1">
      <c r="A86" s="53" t="s">
        <v>693</v>
      </c>
      <c r="B86" s="68" t="s">
        <v>1002</v>
      </c>
      <c r="C86" s="53" t="s">
        <v>578</v>
      </c>
      <c r="D86" s="53"/>
      <c r="E86" s="53"/>
      <c r="F86" s="48">
        <f aca="true" t="shared" si="1" ref="F86:H87">SUM(F87)</f>
        <v>250</v>
      </c>
      <c r="G86" s="48">
        <f t="shared" si="1"/>
        <v>250</v>
      </c>
      <c r="H86" s="48">
        <f t="shared" si="1"/>
        <v>250</v>
      </c>
      <c r="I86" s="21"/>
      <c r="J86" s="21"/>
      <c r="K86" s="21"/>
      <c r="O86" s="21"/>
    </row>
    <row r="87" spans="1:15" s="14" customFormat="1" ht="31.5" customHeight="1">
      <c r="A87" s="53" t="s">
        <v>694</v>
      </c>
      <c r="B87" s="52" t="s">
        <v>17</v>
      </c>
      <c r="C87" s="53" t="s">
        <v>578</v>
      </c>
      <c r="D87" s="53" t="s">
        <v>11</v>
      </c>
      <c r="E87" s="53" t="s">
        <v>163</v>
      </c>
      <c r="F87" s="48">
        <f t="shared" si="1"/>
        <v>250</v>
      </c>
      <c r="G87" s="48">
        <f t="shared" si="1"/>
        <v>250</v>
      </c>
      <c r="H87" s="48">
        <f t="shared" si="1"/>
        <v>250</v>
      </c>
      <c r="I87" s="21"/>
      <c r="J87" s="21"/>
      <c r="K87" s="21"/>
      <c r="O87" s="21"/>
    </row>
    <row r="88" spans="1:15" s="14" customFormat="1" ht="30" customHeight="1">
      <c r="A88" s="53" t="s">
        <v>695</v>
      </c>
      <c r="B88" s="52" t="s">
        <v>162</v>
      </c>
      <c r="C88" s="53" t="s">
        <v>578</v>
      </c>
      <c r="D88" s="53" t="s">
        <v>7</v>
      </c>
      <c r="E88" s="53" t="s">
        <v>164</v>
      </c>
      <c r="F88" s="48">
        <v>250</v>
      </c>
      <c r="G88" s="48">
        <v>250</v>
      </c>
      <c r="H88" s="48">
        <v>250</v>
      </c>
      <c r="I88" s="21"/>
      <c r="J88" s="21"/>
      <c r="K88" s="21"/>
      <c r="M88" s="42">
        <v>-150</v>
      </c>
      <c r="O88" s="20"/>
    </row>
    <row r="89" spans="1:15" s="14" customFormat="1" ht="68.25" customHeight="1">
      <c r="A89" s="53" t="s">
        <v>696</v>
      </c>
      <c r="B89" s="69" t="s">
        <v>568</v>
      </c>
      <c r="C89" s="53" t="s">
        <v>579</v>
      </c>
      <c r="D89" s="53"/>
      <c r="E89" s="53"/>
      <c r="F89" s="48">
        <f aca="true" t="shared" si="2" ref="F89:H90">F90</f>
        <v>1726</v>
      </c>
      <c r="G89" s="48">
        <f t="shared" si="2"/>
        <v>1726</v>
      </c>
      <c r="H89" s="48">
        <f t="shared" si="2"/>
        <v>1726</v>
      </c>
      <c r="I89" s="21"/>
      <c r="J89" s="21"/>
      <c r="K89" s="21"/>
      <c r="O89" s="21"/>
    </row>
    <row r="90" spans="1:15" s="14" customFormat="1" ht="32.25" customHeight="1">
      <c r="A90" s="53" t="s">
        <v>697</v>
      </c>
      <c r="B90" s="52" t="s">
        <v>162</v>
      </c>
      <c r="C90" s="53" t="s">
        <v>579</v>
      </c>
      <c r="D90" s="53" t="s">
        <v>31</v>
      </c>
      <c r="E90" s="53" t="s">
        <v>163</v>
      </c>
      <c r="F90" s="48">
        <f t="shared" si="2"/>
        <v>1726</v>
      </c>
      <c r="G90" s="48">
        <f t="shared" si="2"/>
        <v>1726</v>
      </c>
      <c r="H90" s="48">
        <f t="shared" si="2"/>
        <v>1726</v>
      </c>
      <c r="I90" s="21"/>
      <c r="J90" s="21"/>
      <c r="K90" s="21"/>
      <c r="O90" s="21"/>
    </row>
    <row r="91" spans="1:15" s="14" customFormat="1" ht="22.5" customHeight="1">
      <c r="A91" s="53" t="s">
        <v>365</v>
      </c>
      <c r="B91" s="52" t="s">
        <v>33</v>
      </c>
      <c r="C91" s="53" t="s">
        <v>579</v>
      </c>
      <c r="D91" s="53" t="s">
        <v>32</v>
      </c>
      <c r="E91" s="53" t="s">
        <v>361</v>
      </c>
      <c r="F91" s="48">
        <v>1726</v>
      </c>
      <c r="G91" s="48">
        <v>1726</v>
      </c>
      <c r="H91" s="48">
        <v>1726</v>
      </c>
      <c r="I91" s="21"/>
      <c r="J91" s="21"/>
      <c r="K91" s="21"/>
      <c r="M91" s="42">
        <v>-176</v>
      </c>
      <c r="O91" s="20"/>
    </row>
    <row r="92" spans="1:15" s="14" customFormat="1" ht="97.5" customHeight="1">
      <c r="A92" s="53" t="s">
        <v>323</v>
      </c>
      <c r="B92" s="52" t="s">
        <v>858</v>
      </c>
      <c r="C92" s="53" t="s">
        <v>580</v>
      </c>
      <c r="D92" s="53"/>
      <c r="E92" s="53"/>
      <c r="F92" s="48">
        <f>SUM(F95+F93)</f>
        <v>1264</v>
      </c>
      <c r="G92" s="48">
        <f>SUM(G95+G93)</f>
        <v>1264</v>
      </c>
      <c r="H92" s="48">
        <f>SUM(H95+H93)</f>
        <v>1264</v>
      </c>
      <c r="I92" s="21"/>
      <c r="J92" s="21"/>
      <c r="K92" s="21"/>
      <c r="O92" s="21"/>
    </row>
    <row r="93" spans="1:15" s="14" customFormat="1" ht="44.25" customHeight="1">
      <c r="A93" s="53" t="s">
        <v>273</v>
      </c>
      <c r="B93" s="52" t="s">
        <v>16</v>
      </c>
      <c r="C93" s="53" t="s">
        <v>580</v>
      </c>
      <c r="D93" s="53" t="s">
        <v>11</v>
      </c>
      <c r="E93" s="53" t="s">
        <v>163</v>
      </c>
      <c r="F93" s="48">
        <f aca="true" t="shared" si="3" ref="F93:H95">SUM(F94)</f>
        <v>200</v>
      </c>
      <c r="G93" s="48">
        <f t="shared" si="3"/>
        <v>200</v>
      </c>
      <c r="H93" s="48">
        <f t="shared" si="3"/>
        <v>200</v>
      </c>
      <c r="I93" s="21"/>
      <c r="J93" s="21"/>
      <c r="K93" s="21"/>
      <c r="O93" s="21"/>
    </row>
    <row r="94" spans="1:15" s="14" customFormat="1" ht="41.25" customHeight="1">
      <c r="A94" s="53" t="s">
        <v>698</v>
      </c>
      <c r="B94" s="52" t="s">
        <v>17</v>
      </c>
      <c r="C94" s="53" t="s">
        <v>580</v>
      </c>
      <c r="D94" s="53" t="s">
        <v>7</v>
      </c>
      <c r="E94" s="53" t="s">
        <v>164</v>
      </c>
      <c r="F94" s="48">
        <v>200</v>
      </c>
      <c r="G94" s="48">
        <v>200</v>
      </c>
      <c r="H94" s="48">
        <v>200</v>
      </c>
      <c r="I94" s="21"/>
      <c r="J94" s="21"/>
      <c r="K94" s="21"/>
      <c r="O94" s="21"/>
    </row>
    <row r="95" spans="1:15" s="14" customFormat="1" ht="33" customHeight="1">
      <c r="A95" s="53" t="s">
        <v>699</v>
      </c>
      <c r="B95" s="52" t="s">
        <v>16</v>
      </c>
      <c r="C95" s="53" t="s">
        <v>580</v>
      </c>
      <c r="D95" s="53" t="s">
        <v>11</v>
      </c>
      <c r="E95" s="53" t="s">
        <v>163</v>
      </c>
      <c r="F95" s="48">
        <f t="shared" si="3"/>
        <v>1064</v>
      </c>
      <c r="G95" s="48">
        <f t="shared" si="3"/>
        <v>1064</v>
      </c>
      <c r="H95" s="48">
        <f t="shared" si="3"/>
        <v>1064</v>
      </c>
      <c r="I95" s="21"/>
      <c r="J95" s="21"/>
      <c r="K95" s="21"/>
      <c r="O95" s="21"/>
    </row>
    <row r="96" spans="1:15" s="14" customFormat="1" ht="34.5" customHeight="1">
      <c r="A96" s="53" t="s">
        <v>700</v>
      </c>
      <c r="B96" s="52" t="s">
        <v>17</v>
      </c>
      <c r="C96" s="53" t="s">
        <v>580</v>
      </c>
      <c r="D96" s="53" t="s">
        <v>7</v>
      </c>
      <c r="E96" s="53" t="s">
        <v>172</v>
      </c>
      <c r="F96" s="48">
        <v>1064</v>
      </c>
      <c r="G96" s="48">
        <v>1064</v>
      </c>
      <c r="H96" s="48">
        <v>1064</v>
      </c>
      <c r="I96" s="21"/>
      <c r="J96" s="21"/>
      <c r="K96" s="21"/>
      <c r="O96" s="20"/>
    </row>
    <row r="97" spans="1:15" s="14" customFormat="1" ht="67.5" customHeight="1">
      <c r="A97" s="53" t="s">
        <v>274</v>
      </c>
      <c r="B97" s="52" t="s">
        <v>543</v>
      </c>
      <c r="C97" s="53" t="s">
        <v>581</v>
      </c>
      <c r="D97" s="53"/>
      <c r="E97" s="53"/>
      <c r="F97" s="55">
        <f aca="true" t="shared" si="4" ref="F97:H98">F98</f>
        <v>20</v>
      </c>
      <c r="G97" s="55">
        <f t="shared" si="4"/>
        <v>20</v>
      </c>
      <c r="H97" s="55">
        <f t="shared" si="4"/>
        <v>20</v>
      </c>
      <c r="I97" s="21"/>
      <c r="J97" s="21"/>
      <c r="K97" s="21"/>
      <c r="O97" s="21"/>
    </row>
    <row r="98" spans="1:15" s="14" customFormat="1" ht="30" customHeight="1">
      <c r="A98" s="53" t="s">
        <v>275</v>
      </c>
      <c r="B98" s="52" t="s">
        <v>16</v>
      </c>
      <c r="C98" s="53" t="s">
        <v>581</v>
      </c>
      <c r="D98" s="53" t="s">
        <v>11</v>
      </c>
      <c r="E98" s="53" t="s">
        <v>163</v>
      </c>
      <c r="F98" s="55">
        <f t="shared" si="4"/>
        <v>20</v>
      </c>
      <c r="G98" s="55">
        <f t="shared" si="4"/>
        <v>20</v>
      </c>
      <c r="H98" s="55">
        <f t="shared" si="4"/>
        <v>20</v>
      </c>
      <c r="I98" s="21"/>
      <c r="J98" s="21"/>
      <c r="K98" s="21"/>
      <c r="O98" s="21"/>
    </row>
    <row r="99" spans="1:15" s="14" customFormat="1" ht="33.75" customHeight="1">
      <c r="A99" s="53" t="s">
        <v>276</v>
      </c>
      <c r="B99" s="52" t="s">
        <v>17</v>
      </c>
      <c r="C99" s="53" t="s">
        <v>581</v>
      </c>
      <c r="D99" s="53" t="s">
        <v>7</v>
      </c>
      <c r="E99" s="53" t="s">
        <v>178</v>
      </c>
      <c r="F99" s="48">
        <v>20</v>
      </c>
      <c r="G99" s="48">
        <v>20</v>
      </c>
      <c r="H99" s="48">
        <v>20</v>
      </c>
      <c r="I99" s="21"/>
      <c r="J99" s="21"/>
      <c r="K99" s="21"/>
      <c r="O99" s="20"/>
    </row>
    <row r="100" spans="1:15" s="14" customFormat="1" ht="81" customHeight="1">
      <c r="A100" s="53" t="s">
        <v>277</v>
      </c>
      <c r="B100" s="52" t="s">
        <v>544</v>
      </c>
      <c r="C100" s="53" t="s">
        <v>582</v>
      </c>
      <c r="D100" s="53"/>
      <c r="E100" s="53"/>
      <c r="F100" s="55">
        <f aca="true" t="shared" si="5" ref="F100:H110">F101</f>
        <v>250</v>
      </c>
      <c r="G100" s="55">
        <f t="shared" si="5"/>
        <v>250</v>
      </c>
      <c r="H100" s="55">
        <f t="shared" si="5"/>
        <v>250</v>
      </c>
      <c r="I100" s="21"/>
      <c r="J100" s="21"/>
      <c r="K100" s="21"/>
      <c r="O100" s="21"/>
    </row>
    <row r="101" spans="1:15" s="14" customFormat="1" ht="35.25" customHeight="1">
      <c r="A101" s="53" t="s">
        <v>469</v>
      </c>
      <c r="B101" s="52" t="s">
        <v>16</v>
      </c>
      <c r="C101" s="53" t="s">
        <v>582</v>
      </c>
      <c r="D101" s="53" t="s">
        <v>11</v>
      </c>
      <c r="E101" s="53" t="s">
        <v>163</v>
      </c>
      <c r="F101" s="55">
        <f t="shared" si="5"/>
        <v>250</v>
      </c>
      <c r="G101" s="55">
        <f t="shared" si="5"/>
        <v>250</v>
      </c>
      <c r="H101" s="55">
        <f t="shared" si="5"/>
        <v>250</v>
      </c>
      <c r="I101" s="21"/>
      <c r="J101" s="21"/>
      <c r="K101" s="21"/>
      <c r="O101" s="21"/>
    </row>
    <row r="102" spans="1:15" s="14" customFormat="1" ht="36" customHeight="1">
      <c r="A102" s="53" t="s">
        <v>470</v>
      </c>
      <c r="B102" s="52" t="s">
        <v>17</v>
      </c>
      <c r="C102" s="53" t="s">
        <v>582</v>
      </c>
      <c r="D102" s="53" t="s">
        <v>7</v>
      </c>
      <c r="E102" s="53" t="s">
        <v>172</v>
      </c>
      <c r="F102" s="48">
        <v>250</v>
      </c>
      <c r="G102" s="48">
        <v>250</v>
      </c>
      <c r="H102" s="48">
        <v>250</v>
      </c>
      <c r="I102" s="21"/>
      <c r="J102" s="21"/>
      <c r="K102" s="21"/>
      <c r="M102" s="42">
        <v>-150</v>
      </c>
      <c r="O102" s="21"/>
    </row>
    <row r="103" spans="1:15" s="14" customFormat="1" ht="108.75" customHeight="1">
      <c r="A103" s="53" t="s">
        <v>278</v>
      </c>
      <c r="B103" s="52" t="s">
        <v>545</v>
      </c>
      <c r="C103" s="53" t="s">
        <v>583</v>
      </c>
      <c r="D103" s="53"/>
      <c r="E103" s="53"/>
      <c r="F103" s="55">
        <f t="shared" si="5"/>
        <v>160</v>
      </c>
      <c r="G103" s="55">
        <f t="shared" si="5"/>
        <v>160</v>
      </c>
      <c r="H103" s="55">
        <f t="shared" si="5"/>
        <v>160</v>
      </c>
      <c r="I103" s="21"/>
      <c r="J103" s="21"/>
      <c r="K103" s="21"/>
      <c r="O103" s="21"/>
    </row>
    <row r="104" spans="1:15" s="14" customFormat="1" ht="31.5" customHeight="1">
      <c r="A104" s="53" t="s">
        <v>279</v>
      </c>
      <c r="B104" s="52" t="s">
        <v>16</v>
      </c>
      <c r="C104" s="53" t="s">
        <v>583</v>
      </c>
      <c r="D104" s="53" t="s">
        <v>11</v>
      </c>
      <c r="E104" s="53" t="s">
        <v>163</v>
      </c>
      <c r="F104" s="55">
        <f t="shared" si="5"/>
        <v>160</v>
      </c>
      <c r="G104" s="55">
        <f t="shared" si="5"/>
        <v>160</v>
      </c>
      <c r="H104" s="55">
        <f t="shared" si="5"/>
        <v>160</v>
      </c>
      <c r="I104" s="21"/>
      <c r="J104" s="21"/>
      <c r="K104" s="21"/>
      <c r="O104" s="21"/>
    </row>
    <row r="105" spans="1:15" s="14" customFormat="1" ht="33" customHeight="1">
      <c r="A105" s="53" t="s">
        <v>280</v>
      </c>
      <c r="B105" s="52" t="s">
        <v>17</v>
      </c>
      <c r="C105" s="53" t="s">
        <v>583</v>
      </c>
      <c r="D105" s="53" t="s">
        <v>7</v>
      </c>
      <c r="E105" s="53" t="s">
        <v>178</v>
      </c>
      <c r="F105" s="48">
        <v>160</v>
      </c>
      <c r="G105" s="48">
        <v>160</v>
      </c>
      <c r="H105" s="48">
        <v>160</v>
      </c>
      <c r="I105" s="21"/>
      <c r="J105" s="21"/>
      <c r="K105" s="21"/>
      <c r="M105" s="14">
        <v>-50</v>
      </c>
      <c r="O105" s="20"/>
    </row>
    <row r="106" spans="1:15" s="14" customFormat="1" ht="59.25" customHeight="1">
      <c r="A106" s="53" t="s">
        <v>471</v>
      </c>
      <c r="B106" s="52" t="s">
        <v>546</v>
      </c>
      <c r="C106" s="53" t="s">
        <v>584</v>
      </c>
      <c r="D106" s="53"/>
      <c r="E106" s="53"/>
      <c r="F106" s="55">
        <f t="shared" si="5"/>
        <v>35</v>
      </c>
      <c r="G106" s="55">
        <f t="shared" si="5"/>
        <v>35</v>
      </c>
      <c r="H106" s="55">
        <f t="shared" si="5"/>
        <v>35</v>
      </c>
      <c r="I106" s="21"/>
      <c r="J106" s="21"/>
      <c r="K106" s="21"/>
      <c r="O106" s="21"/>
    </row>
    <row r="107" spans="1:15" s="14" customFormat="1" ht="33.75" customHeight="1">
      <c r="A107" s="53" t="s">
        <v>44</v>
      </c>
      <c r="B107" s="52" t="s">
        <v>16</v>
      </c>
      <c r="C107" s="53" t="s">
        <v>584</v>
      </c>
      <c r="D107" s="53" t="s">
        <v>11</v>
      </c>
      <c r="E107" s="53" t="s">
        <v>163</v>
      </c>
      <c r="F107" s="55">
        <f t="shared" si="5"/>
        <v>35</v>
      </c>
      <c r="G107" s="55">
        <f t="shared" si="5"/>
        <v>35</v>
      </c>
      <c r="H107" s="55">
        <f t="shared" si="5"/>
        <v>35</v>
      </c>
      <c r="I107" s="21"/>
      <c r="J107" s="21"/>
      <c r="K107" s="21"/>
      <c r="O107" s="21"/>
    </row>
    <row r="108" spans="1:15" s="14" customFormat="1" ht="34.5" customHeight="1">
      <c r="A108" s="53" t="s">
        <v>472</v>
      </c>
      <c r="B108" s="52" t="s">
        <v>17</v>
      </c>
      <c r="C108" s="53" t="s">
        <v>584</v>
      </c>
      <c r="D108" s="53" t="s">
        <v>7</v>
      </c>
      <c r="E108" s="53" t="s">
        <v>178</v>
      </c>
      <c r="F108" s="48">
        <v>35</v>
      </c>
      <c r="G108" s="48">
        <v>35</v>
      </c>
      <c r="H108" s="48">
        <v>35</v>
      </c>
      <c r="I108" s="21"/>
      <c r="J108" s="21"/>
      <c r="K108" s="21"/>
      <c r="M108" s="14">
        <v>-10</v>
      </c>
      <c r="O108" s="21"/>
    </row>
    <row r="109" spans="1:15" s="14" customFormat="1" ht="69" customHeight="1">
      <c r="A109" s="53" t="s">
        <v>473</v>
      </c>
      <c r="B109" s="52" t="s">
        <v>1011</v>
      </c>
      <c r="C109" s="53" t="s">
        <v>1010</v>
      </c>
      <c r="D109" s="53"/>
      <c r="E109" s="53"/>
      <c r="F109" s="55">
        <f t="shared" si="5"/>
        <v>50</v>
      </c>
      <c r="G109" s="55">
        <f t="shared" si="5"/>
        <v>50</v>
      </c>
      <c r="H109" s="55">
        <f t="shared" si="5"/>
        <v>50</v>
      </c>
      <c r="I109" s="21"/>
      <c r="J109" s="21"/>
      <c r="K109" s="21"/>
      <c r="O109" s="21"/>
    </row>
    <row r="110" spans="1:15" s="14" customFormat="1" ht="34.5" customHeight="1">
      <c r="A110" s="53" t="s">
        <v>474</v>
      </c>
      <c r="B110" s="52" t="s">
        <v>16</v>
      </c>
      <c r="C110" s="53" t="s">
        <v>1010</v>
      </c>
      <c r="D110" s="53" t="s">
        <v>11</v>
      </c>
      <c r="E110" s="53" t="s">
        <v>163</v>
      </c>
      <c r="F110" s="55">
        <f t="shared" si="5"/>
        <v>50</v>
      </c>
      <c r="G110" s="55">
        <f t="shared" si="5"/>
        <v>50</v>
      </c>
      <c r="H110" s="55">
        <f t="shared" si="5"/>
        <v>50</v>
      </c>
      <c r="I110" s="21"/>
      <c r="J110" s="21"/>
      <c r="K110" s="21"/>
      <c r="O110" s="21"/>
    </row>
    <row r="111" spans="1:15" s="14" customFormat="1" ht="34.5" customHeight="1">
      <c r="A111" s="53" t="s">
        <v>475</v>
      </c>
      <c r="B111" s="52" t="s">
        <v>17</v>
      </c>
      <c r="C111" s="53" t="s">
        <v>1010</v>
      </c>
      <c r="D111" s="53" t="s">
        <v>7</v>
      </c>
      <c r="E111" s="53" t="s">
        <v>178</v>
      </c>
      <c r="F111" s="48">
        <v>50</v>
      </c>
      <c r="G111" s="48">
        <v>50</v>
      </c>
      <c r="H111" s="48">
        <v>50</v>
      </c>
      <c r="I111" s="21"/>
      <c r="J111" s="21"/>
      <c r="K111" s="21"/>
      <c r="O111" s="21"/>
    </row>
    <row r="112" spans="1:15" s="14" customFormat="1" ht="70.5" customHeight="1">
      <c r="A112" s="53" t="s">
        <v>51</v>
      </c>
      <c r="B112" s="52" t="s">
        <v>547</v>
      </c>
      <c r="C112" s="53" t="s">
        <v>585</v>
      </c>
      <c r="D112" s="53"/>
      <c r="E112" s="53"/>
      <c r="F112" s="55">
        <f>F113+F115</f>
        <v>65</v>
      </c>
      <c r="G112" s="55">
        <f>G113+G115</f>
        <v>65</v>
      </c>
      <c r="H112" s="55">
        <f>H113+H115</f>
        <v>65</v>
      </c>
      <c r="I112" s="21"/>
      <c r="J112" s="21"/>
      <c r="K112" s="21"/>
      <c r="O112" s="21"/>
    </row>
    <row r="113" spans="1:15" s="14" customFormat="1" ht="30" customHeight="1">
      <c r="A113" s="53" t="s">
        <v>52</v>
      </c>
      <c r="B113" s="52" t="s">
        <v>16</v>
      </c>
      <c r="C113" s="53" t="s">
        <v>585</v>
      </c>
      <c r="D113" s="53" t="s">
        <v>11</v>
      </c>
      <c r="E113" s="53" t="s">
        <v>163</v>
      </c>
      <c r="F113" s="55">
        <f aca="true" t="shared" si="6" ref="F113:H115">F114</f>
        <v>37.1</v>
      </c>
      <c r="G113" s="55">
        <f t="shared" si="6"/>
        <v>37.1</v>
      </c>
      <c r="H113" s="55">
        <f t="shared" si="6"/>
        <v>37.1</v>
      </c>
      <c r="I113" s="21"/>
      <c r="J113" s="21"/>
      <c r="K113" s="21"/>
      <c r="O113" s="21"/>
    </row>
    <row r="114" spans="1:15" s="14" customFormat="1" ht="30" customHeight="1">
      <c r="A114" s="53" t="s">
        <v>53</v>
      </c>
      <c r="B114" s="52" t="s">
        <v>17</v>
      </c>
      <c r="C114" s="53" t="s">
        <v>585</v>
      </c>
      <c r="D114" s="53" t="s">
        <v>7</v>
      </c>
      <c r="E114" s="53" t="s">
        <v>178</v>
      </c>
      <c r="F114" s="48">
        <v>37.1</v>
      </c>
      <c r="G114" s="48">
        <v>37.1</v>
      </c>
      <c r="H114" s="48">
        <v>37.1</v>
      </c>
      <c r="I114" s="21"/>
      <c r="J114" s="21"/>
      <c r="K114" s="21"/>
      <c r="O114" s="20"/>
    </row>
    <row r="115" spans="1:15" s="14" customFormat="1" ht="29.25" customHeight="1">
      <c r="A115" s="53" t="s">
        <v>324</v>
      </c>
      <c r="B115" s="74" t="s">
        <v>162</v>
      </c>
      <c r="C115" s="53" t="s">
        <v>585</v>
      </c>
      <c r="D115" s="53" t="s">
        <v>31</v>
      </c>
      <c r="E115" s="53" t="s">
        <v>163</v>
      </c>
      <c r="F115" s="55">
        <f t="shared" si="6"/>
        <v>27.9</v>
      </c>
      <c r="G115" s="55">
        <f t="shared" si="6"/>
        <v>27.9</v>
      </c>
      <c r="H115" s="55">
        <f t="shared" si="6"/>
        <v>27.9</v>
      </c>
      <c r="I115" s="21"/>
      <c r="J115" s="21"/>
      <c r="K115" s="21"/>
      <c r="O115" s="21"/>
    </row>
    <row r="116" spans="1:15" s="14" customFormat="1" ht="18.75" customHeight="1">
      <c r="A116" s="53" t="s">
        <v>325</v>
      </c>
      <c r="B116" s="74" t="s">
        <v>33</v>
      </c>
      <c r="C116" s="53" t="s">
        <v>585</v>
      </c>
      <c r="D116" s="53" t="s">
        <v>32</v>
      </c>
      <c r="E116" s="53" t="s">
        <v>178</v>
      </c>
      <c r="F116" s="48">
        <v>27.9</v>
      </c>
      <c r="G116" s="48">
        <v>27.9</v>
      </c>
      <c r="H116" s="48">
        <v>27.9</v>
      </c>
      <c r="I116" s="21"/>
      <c r="J116" s="21"/>
      <c r="K116" s="21"/>
      <c r="O116" s="20"/>
    </row>
    <row r="117" spans="1:15" s="14" customFormat="1" ht="70.5" customHeight="1">
      <c r="A117" s="53" t="s">
        <v>128</v>
      </c>
      <c r="B117" s="52" t="s">
        <v>548</v>
      </c>
      <c r="C117" s="53" t="s">
        <v>586</v>
      </c>
      <c r="D117" s="53"/>
      <c r="E117" s="53"/>
      <c r="F117" s="55">
        <f aca="true" t="shared" si="7" ref="F117:H118">F118</f>
        <v>180</v>
      </c>
      <c r="G117" s="55">
        <f t="shared" si="7"/>
        <v>180</v>
      </c>
      <c r="H117" s="55">
        <f t="shared" si="7"/>
        <v>180</v>
      </c>
      <c r="I117" s="21"/>
      <c r="J117" s="21"/>
      <c r="K117" s="21"/>
      <c r="O117" s="21"/>
    </row>
    <row r="118" spans="1:15" s="14" customFormat="1" ht="30.75" customHeight="1">
      <c r="A118" s="53" t="s">
        <v>759</v>
      </c>
      <c r="B118" s="52" t="s">
        <v>16</v>
      </c>
      <c r="C118" s="53" t="s">
        <v>586</v>
      </c>
      <c r="D118" s="53" t="s">
        <v>11</v>
      </c>
      <c r="E118" s="53" t="s">
        <v>163</v>
      </c>
      <c r="F118" s="55">
        <f t="shared" si="7"/>
        <v>180</v>
      </c>
      <c r="G118" s="55">
        <f t="shared" si="7"/>
        <v>180</v>
      </c>
      <c r="H118" s="55">
        <f t="shared" si="7"/>
        <v>180</v>
      </c>
      <c r="I118" s="21"/>
      <c r="J118" s="21"/>
      <c r="K118" s="21"/>
      <c r="O118" s="21"/>
    </row>
    <row r="119" spans="1:15" s="14" customFormat="1" ht="30" customHeight="1">
      <c r="A119" s="53" t="s">
        <v>760</v>
      </c>
      <c r="B119" s="52" t="s">
        <v>17</v>
      </c>
      <c r="C119" s="53" t="s">
        <v>586</v>
      </c>
      <c r="D119" s="53" t="s">
        <v>7</v>
      </c>
      <c r="E119" s="53" t="s">
        <v>178</v>
      </c>
      <c r="F119" s="48">
        <v>180</v>
      </c>
      <c r="G119" s="48">
        <v>180</v>
      </c>
      <c r="H119" s="48">
        <v>180</v>
      </c>
      <c r="I119" s="21"/>
      <c r="J119" s="21"/>
      <c r="K119" s="21"/>
      <c r="M119" s="14">
        <v>-175</v>
      </c>
      <c r="O119" s="21"/>
    </row>
    <row r="120" spans="1:15" s="14" customFormat="1" ht="99.75" customHeight="1">
      <c r="A120" s="53" t="s">
        <v>761</v>
      </c>
      <c r="B120" s="68" t="s">
        <v>562</v>
      </c>
      <c r="C120" s="53" t="s">
        <v>587</v>
      </c>
      <c r="D120" s="53"/>
      <c r="E120" s="53"/>
      <c r="F120" s="55">
        <f aca="true" t="shared" si="8" ref="F120:H121">F121</f>
        <v>60</v>
      </c>
      <c r="G120" s="55">
        <f t="shared" si="8"/>
        <v>60</v>
      </c>
      <c r="H120" s="55">
        <f t="shared" si="8"/>
        <v>60</v>
      </c>
      <c r="I120" s="21"/>
      <c r="J120" s="21"/>
      <c r="K120" s="21"/>
      <c r="O120" s="21"/>
    </row>
    <row r="121" spans="1:15" s="14" customFormat="1" ht="32.25" customHeight="1">
      <c r="A121" s="53" t="s">
        <v>762</v>
      </c>
      <c r="B121" s="52" t="s">
        <v>16</v>
      </c>
      <c r="C121" s="53" t="s">
        <v>587</v>
      </c>
      <c r="D121" s="53" t="s">
        <v>11</v>
      </c>
      <c r="E121" s="53" t="s">
        <v>163</v>
      </c>
      <c r="F121" s="55">
        <f t="shared" si="8"/>
        <v>60</v>
      </c>
      <c r="G121" s="55">
        <f t="shared" si="8"/>
        <v>60</v>
      </c>
      <c r="H121" s="55">
        <f t="shared" si="8"/>
        <v>60</v>
      </c>
      <c r="I121" s="21"/>
      <c r="J121" s="21"/>
      <c r="K121" s="21"/>
      <c r="O121" s="21"/>
    </row>
    <row r="122" spans="1:15" s="14" customFormat="1" ht="33.75" customHeight="1">
      <c r="A122" s="53" t="s">
        <v>763</v>
      </c>
      <c r="B122" s="52" t="s">
        <v>17</v>
      </c>
      <c r="C122" s="53" t="s">
        <v>587</v>
      </c>
      <c r="D122" s="53" t="s">
        <v>7</v>
      </c>
      <c r="E122" s="53" t="s">
        <v>177</v>
      </c>
      <c r="F122" s="48">
        <v>60</v>
      </c>
      <c r="G122" s="48">
        <v>60</v>
      </c>
      <c r="H122" s="48">
        <v>60</v>
      </c>
      <c r="I122" s="21"/>
      <c r="J122" s="21"/>
      <c r="K122" s="21"/>
      <c r="M122" s="14">
        <v>-30</v>
      </c>
      <c r="O122" s="20"/>
    </row>
    <row r="123" spans="1:15" s="14" customFormat="1" ht="81" customHeight="1">
      <c r="A123" s="53" t="s">
        <v>764</v>
      </c>
      <c r="B123" s="75" t="s">
        <v>1009</v>
      </c>
      <c r="C123" s="53" t="s">
        <v>657</v>
      </c>
      <c r="D123" s="53"/>
      <c r="E123" s="53"/>
      <c r="F123" s="48">
        <f>F124+F128</f>
        <v>3876</v>
      </c>
      <c r="G123" s="48">
        <f>G124+G128</f>
        <v>3876</v>
      </c>
      <c r="H123" s="48">
        <f>H124+H128</f>
        <v>3876</v>
      </c>
      <c r="I123" s="21"/>
      <c r="J123" s="21"/>
      <c r="K123" s="21"/>
      <c r="M123" s="42">
        <v>978</v>
      </c>
      <c r="O123" s="21"/>
    </row>
    <row r="124" spans="1:15" s="14" customFormat="1" ht="32.25" customHeight="1">
      <c r="A124" s="53" t="s">
        <v>765</v>
      </c>
      <c r="B124" s="52" t="s">
        <v>162</v>
      </c>
      <c r="C124" s="53" t="s">
        <v>657</v>
      </c>
      <c r="D124" s="53" t="s">
        <v>31</v>
      </c>
      <c r="E124" s="53" t="s">
        <v>163</v>
      </c>
      <c r="F124" s="48">
        <f>F125+F126+F127</f>
        <v>3857</v>
      </c>
      <c r="G124" s="48">
        <f>G125+G126+G127</f>
        <v>3857</v>
      </c>
      <c r="H124" s="48">
        <f>H125+H126+H127</f>
        <v>3857</v>
      </c>
      <c r="I124" s="21"/>
      <c r="J124" s="21"/>
      <c r="K124" s="21"/>
      <c r="O124" s="21"/>
    </row>
    <row r="125" spans="1:15" s="14" customFormat="1" ht="18.75" customHeight="1">
      <c r="A125" s="53" t="s">
        <v>766</v>
      </c>
      <c r="B125" s="52" t="s">
        <v>33</v>
      </c>
      <c r="C125" s="53" t="s">
        <v>657</v>
      </c>
      <c r="D125" s="53" t="s">
        <v>32</v>
      </c>
      <c r="E125" s="53" t="s">
        <v>361</v>
      </c>
      <c r="F125" s="48">
        <v>3819</v>
      </c>
      <c r="G125" s="48">
        <v>3819</v>
      </c>
      <c r="H125" s="48">
        <v>3819</v>
      </c>
      <c r="I125" s="21"/>
      <c r="J125" s="21"/>
      <c r="K125" s="21"/>
      <c r="O125" s="21"/>
    </row>
    <row r="126" spans="1:15" s="14" customFormat="1" ht="20.25" customHeight="1">
      <c r="A126" s="53" t="s">
        <v>767</v>
      </c>
      <c r="B126" s="76" t="s">
        <v>658</v>
      </c>
      <c r="C126" s="53" t="s">
        <v>657</v>
      </c>
      <c r="D126" s="53" t="s">
        <v>541</v>
      </c>
      <c r="E126" s="53" t="s">
        <v>361</v>
      </c>
      <c r="F126" s="48">
        <v>19</v>
      </c>
      <c r="G126" s="48">
        <v>19</v>
      </c>
      <c r="H126" s="48">
        <v>19</v>
      </c>
      <c r="I126" s="21"/>
      <c r="J126" s="21"/>
      <c r="K126" s="21"/>
      <c r="O126" s="21"/>
    </row>
    <row r="127" spans="1:15" s="14" customFormat="1" ht="33.75" customHeight="1">
      <c r="A127" s="53" t="s">
        <v>45</v>
      </c>
      <c r="B127" s="75" t="s">
        <v>659</v>
      </c>
      <c r="C127" s="53" t="s">
        <v>657</v>
      </c>
      <c r="D127" s="53" t="s">
        <v>575</v>
      </c>
      <c r="E127" s="53" t="s">
        <v>361</v>
      </c>
      <c r="F127" s="48">
        <v>19</v>
      </c>
      <c r="G127" s="48">
        <v>19</v>
      </c>
      <c r="H127" s="48">
        <v>19</v>
      </c>
      <c r="I127" s="21"/>
      <c r="J127" s="21"/>
      <c r="K127" s="21"/>
      <c r="O127" s="21"/>
    </row>
    <row r="128" spans="1:15" s="14" customFormat="1" ht="22.5" customHeight="1">
      <c r="A128" s="53" t="s">
        <v>54</v>
      </c>
      <c r="B128" s="68" t="s">
        <v>119</v>
      </c>
      <c r="C128" s="53" t="s">
        <v>657</v>
      </c>
      <c r="D128" s="53" t="s">
        <v>122</v>
      </c>
      <c r="E128" s="53" t="s">
        <v>163</v>
      </c>
      <c r="F128" s="55">
        <f>F129</f>
        <v>19</v>
      </c>
      <c r="G128" s="55">
        <f>G129</f>
        <v>19</v>
      </c>
      <c r="H128" s="55">
        <f>H129</f>
        <v>19</v>
      </c>
      <c r="I128" s="21"/>
      <c r="J128" s="21"/>
      <c r="K128" s="21"/>
      <c r="O128" s="21"/>
    </row>
    <row r="129" spans="1:15" s="14" customFormat="1" ht="42" customHeight="1">
      <c r="A129" s="53" t="s">
        <v>55</v>
      </c>
      <c r="B129" s="75" t="s">
        <v>660</v>
      </c>
      <c r="C129" s="53" t="s">
        <v>657</v>
      </c>
      <c r="D129" s="53" t="s">
        <v>159</v>
      </c>
      <c r="E129" s="53" t="s">
        <v>361</v>
      </c>
      <c r="F129" s="48">
        <v>19</v>
      </c>
      <c r="G129" s="48">
        <v>19</v>
      </c>
      <c r="H129" s="48">
        <v>19</v>
      </c>
      <c r="I129" s="21"/>
      <c r="J129" s="21"/>
      <c r="K129" s="21"/>
      <c r="L129" s="14">
        <v>1</v>
      </c>
      <c r="O129" s="21"/>
    </row>
    <row r="130" spans="1:15" s="14" customFormat="1" ht="71.25" customHeight="1">
      <c r="A130" s="53" t="s">
        <v>56</v>
      </c>
      <c r="B130" s="68" t="s">
        <v>549</v>
      </c>
      <c r="C130" s="53" t="s">
        <v>588</v>
      </c>
      <c r="D130" s="53"/>
      <c r="E130" s="53"/>
      <c r="F130" s="48">
        <f aca="true" t="shared" si="9" ref="F130:H131">SUM(F131)</f>
        <v>40</v>
      </c>
      <c r="G130" s="48">
        <f t="shared" si="9"/>
        <v>40</v>
      </c>
      <c r="H130" s="48">
        <f t="shared" si="9"/>
        <v>40</v>
      </c>
      <c r="I130" s="21"/>
      <c r="J130" s="21"/>
      <c r="K130" s="21"/>
      <c r="O130" s="21"/>
    </row>
    <row r="131" spans="1:15" s="14" customFormat="1" ht="30" customHeight="1">
      <c r="A131" s="53" t="s">
        <v>57</v>
      </c>
      <c r="B131" s="52" t="s">
        <v>162</v>
      </c>
      <c r="C131" s="53" t="s">
        <v>588</v>
      </c>
      <c r="D131" s="53" t="s">
        <v>31</v>
      </c>
      <c r="E131" s="53" t="s">
        <v>163</v>
      </c>
      <c r="F131" s="48">
        <f t="shared" si="9"/>
        <v>40</v>
      </c>
      <c r="G131" s="48">
        <f t="shared" si="9"/>
        <v>40</v>
      </c>
      <c r="H131" s="48">
        <f t="shared" si="9"/>
        <v>40</v>
      </c>
      <c r="I131" s="21"/>
      <c r="J131" s="21"/>
      <c r="K131" s="21"/>
      <c r="O131" s="21"/>
    </row>
    <row r="132" spans="1:15" s="14" customFormat="1" ht="21.75" customHeight="1">
      <c r="A132" s="53" t="s">
        <v>366</v>
      </c>
      <c r="B132" s="52" t="s">
        <v>33</v>
      </c>
      <c r="C132" s="53" t="s">
        <v>588</v>
      </c>
      <c r="D132" s="53" t="s">
        <v>32</v>
      </c>
      <c r="E132" s="53" t="s">
        <v>172</v>
      </c>
      <c r="F132" s="48">
        <v>40</v>
      </c>
      <c r="G132" s="48">
        <v>40</v>
      </c>
      <c r="H132" s="48">
        <v>40</v>
      </c>
      <c r="I132" s="21"/>
      <c r="J132" s="21"/>
      <c r="K132" s="21"/>
      <c r="M132" s="42">
        <v>-3</v>
      </c>
      <c r="O132" s="21"/>
    </row>
    <row r="133" spans="1:15" s="14" customFormat="1" ht="69.75" customHeight="1">
      <c r="A133" s="53" t="s">
        <v>367</v>
      </c>
      <c r="B133" s="77" t="s">
        <v>446</v>
      </c>
      <c r="C133" s="53" t="s">
        <v>445</v>
      </c>
      <c r="D133" s="53"/>
      <c r="E133" s="53"/>
      <c r="F133" s="48">
        <f>SUM(F139+F135+F137)</f>
        <v>1981.5</v>
      </c>
      <c r="G133" s="48">
        <f>SUM(G139+G135+G137)</f>
        <v>1720.5</v>
      </c>
      <c r="H133" s="48">
        <f>SUM(H139+H135+H137)</f>
        <v>1720.5</v>
      </c>
      <c r="I133" s="21"/>
      <c r="J133" s="21"/>
      <c r="K133" s="21"/>
      <c r="M133" s="42"/>
      <c r="O133" s="21"/>
    </row>
    <row r="134" spans="1:15" s="14" customFormat="1" ht="40.5" customHeight="1">
      <c r="A134" s="53" t="s">
        <v>368</v>
      </c>
      <c r="B134" s="52" t="s">
        <v>16</v>
      </c>
      <c r="C134" s="53" t="s">
        <v>445</v>
      </c>
      <c r="D134" s="53" t="s">
        <v>11</v>
      </c>
      <c r="E134" s="53" t="s">
        <v>163</v>
      </c>
      <c r="F134" s="48">
        <f>SUM(F135)</f>
        <v>955</v>
      </c>
      <c r="G134" s="48">
        <f>SUM(G135)</f>
        <v>1044</v>
      </c>
      <c r="H134" s="48">
        <f>SUM(H135)</f>
        <v>1044</v>
      </c>
      <c r="I134" s="21"/>
      <c r="J134" s="21"/>
      <c r="K134" s="21"/>
      <c r="M134" s="42"/>
      <c r="O134" s="21"/>
    </row>
    <row r="135" spans="1:15" s="14" customFormat="1" ht="42.75" customHeight="1">
      <c r="A135" s="53" t="s">
        <v>58</v>
      </c>
      <c r="B135" s="52" t="s">
        <v>17</v>
      </c>
      <c r="C135" s="53" t="s">
        <v>445</v>
      </c>
      <c r="D135" s="53" t="s">
        <v>7</v>
      </c>
      <c r="E135" s="53" t="s">
        <v>172</v>
      </c>
      <c r="F135" s="48">
        <v>955</v>
      </c>
      <c r="G135" s="48">
        <v>1044</v>
      </c>
      <c r="H135" s="48">
        <v>1044</v>
      </c>
      <c r="I135" s="21"/>
      <c r="J135" s="21"/>
      <c r="K135" s="21"/>
      <c r="M135" s="42"/>
      <c r="O135" s="21"/>
    </row>
    <row r="136" spans="1:15" s="14" customFormat="1" ht="42.75" customHeight="1">
      <c r="A136" s="53" t="s">
        <v>768</v>
      </c>
      <c r="B136" s="52" t="s">
        <v>162</v>
      </c>
      <c r="C136" s="53" t="s">
        <v>445</v>
      </c>
      <c r="D136" s="53" t="s">
        <v>31</v>
      </c>
      <c r="E136" s="53" t="s">
        <v>163</v>
      </c>
      <c r="F136" s="48">
        <f>SUM(F137)</f>
        <v>350</v>
      </c>
      <c r="G136" s="48">
        <f>SUM(G137)</f>
        <v>0</v>
      </c>
      <c r="H136" s="48">
        <f>SUM(H137)</f>
        <v>0</v>
      </c>
      <c r="I136" s="21"/>
      <c r="J136" s="21"/>
      <c r="K136" s="21"/>
      <c r="M136" s="42"/>
      <c r="O136" s="21"/>
    </row>
    <row r="137" spans="1:15" s="14" customFormat="1" ht="42.75" customHeight="1">
      <c r="A137" s="53" t="s">
        <v>769</v>
      </c>
      <c r="B137" s="52" t="s">
        <v>33</v>
      </c>
      <c r="C137" s="53" t="s">
        <v>445</v>
      </c>
      <c r="D137" s="53" t="s">
        <v>32</v>
      </c>
      <c r="E137" s="53" t="s">
        <v>172</v>
      </c>
      <c r="F137" s="48">
        <v>350</v>
      </c>
      <c r="G137" s="48">
        <v>0</v>
      </c>
      <c r="H137" s="48">
        <v>0</v>
      </c>
      <c r="I137" s="21"/>
      <c r="J137" s="21"/>
      <c r="K137" s="21"/>
      <c r="M137" s="42"/>
      <c r="O137" s="21"/>
    </row>
    <row r="138" spans="1:15" s="14" customFormat="1" ht="33.75" customHeight="1">
      <c r="A138" s="53" t="s">
        <v>770</v>
      </c>
      <c r="B138" s="52" t="s">
        <v>162</v>
      </c>
      <c r="C138" s="53" t="s">
        <v>445</v>
      </c>
      <c r="D138" s="53" t="s">
        <v>31</v>
      </c>
      <c r="E138" s="53" t="s">
        <v>163</v>
      </c>
      <c r="F138" s="48">
        <f>SUM(F139)</f>
        <v>676.5</v>
      </c>
      <c r="G138" s="48">
        <f>SUM(G139)</f>
        <v>676.5</v>
      </c>
      <c r="H138" s="48">
        <f>SUM(H139)</f>
        <v>676.5</v>
      </c>
      <c r="I138" s="21"/>
      <c r="J138" s="21"/>
      <c r="K138" s="21"/>
      <c r="M138" s="42"/>
      <c r="O138" s="21"/>
    </row>
    <row r="139" spans="1:15" s="14" customFormat="1" ht="35.25" customHeight="1">
      <c r="A139" s="53" t="s">
        <v>771</v>
      </c>
      <c r="B139" s="52" t="s">
        <v>33</v>
      </c>
      <c r="C139" s="53" t="s">
        <v>445</v>
      </c>
      <c r="D139" s="53" t="s">
        <v>32</v>
      </c>
      <c r="E139" s="53" t="s">
        <v>164</v>
      </c>
      <c r="F139" s="48">
        <v>676.5</v>
      </c>
      <c r="G139" s="48">
        <v>676.5</v>
      </c>
      <c r="H139" s="48">
        <v>676.5</v>
      </c>
      <c r="I139" s="21"/>
      <c r="J139" s="21"/>
      <c r="K139" s="21"/>
      <c r="M139" s="42"/>
      <c r="O139" s="20"/>
    </row>
    <row r="140" spans="1:15" s="14" customFormat="1" ht="67.5" customHeight="1">
      <c r="A140" s="53" t="s">
        <v>772</v>
      </c>
      <c r="B140" s="77" t="s">
        <v>447</v>
      </c>
      <c r="C140" s="53" t="s">
        <v>445</v>
      </c>
      <c r="D140" s="53"/>
      <c r="E140" s="53"/>
      <c r="F140" s="48">
        <f>SUM(F146+F142+F144)</f>
        <v>230.5</v>
      </c>
      <c r="G140" s="48">
        <f>SUM(G146+G142+G144)</f>
        <v>204.4</v>
      </c>
      <c r="H140" s="48">
        <f>SUM(H146+H142+H144)</f>
        <v>204.4</v>
      </c>
      <c r="I140" s="21"/>
      <c r="J140" s="21"/>
      <c r="K140" s="21"/>
      <c r="O140" s="21"/>
    </row>
    <row r="141" spans="1:15" s="14" customFormat="1" ht="47.25" customHeight="1">
      <c r="A141" s="53" t="s">
        <v>476</v>
      </c>
      <c r="B141" s="52" t="s">
        <v>16</v>
      </c>
      <c r="C141" s="53" t="s">
        <v>445</v>
      </c>
      <c r="D141" s="53" t="s">
        <v>11</v>
      </c>
      <c r="E141" s="53" t="s">
        <v>163</v>
      </c>
      <c r="F141" s="48">
        <f>SUM(F142)</f>
        <v>95.5</v>
      </c>
      <c r="G141" s="48">
        <f>SUM(G142)</f>
        <v>104.4</v>
      </c>
      <c r="H141" s="48">
        <f>SUM(H142)</f>
        <v>104.4</v>
      </c>
      <c r="I141" s="21"/>
      <c r="J141" s="21"/>
      <c r="K141" s="21"/>
      <c r="O141" s="21"/>
    </row>
    <row r="142" spans="1:15" s="14" customFormat="1" ht="45" customHeight="1">
      <c r="A142" s="53" t="s">
        <v>878</v>
      </c>
      <c r="B142" s="52" t="s">
        <v>17</v>
      </c>
      <c r="C142" s="53" t="s">
        <v>445</v>
      </c>
      <c r="D142" s="53" t="s">
        <v>7</v>
      </c>
      <c r="E142" s="53" t="s">
        <v>172</v>
      </c>
      <c r="F142" s="48">
        <v>95.5</v>
      </c>
      <c r="G142" s="48">
        <v>104.4</v>
      </c>
      <c r="H142" s="48">
        <v>104.4</v>
      </c>
      <c r="I142" s="21"/>
      <c r="J142" s="21"/>
      <c r="K142" s="21"/>
      <c r="O142" s="21"/>
    </row>
    <row r="143" spans="1:15" s="14" customFormat="1" ht="45" customHeight="1">
      <c r="A143" s="53" t="s">
        <v>879</v>
      </c>
      <c r="B143" s="52" t="s">
        <v>162</v>
      </c>
      <c r="C143" s="53" t="s">
        <v>445</v>
      </c>
      <c r="D143" s="53" t="s">
        <v>31</v>
      </c>
      <c r="E143" s="53" t="s">
        <v>163</v>
      </c>
      <c r="F143" s="48">
        <f>SUM(F144)</f>
        <v>35</v>
      </c>
      <c r="G143" s="48">
        <f>SUM(G144)</f>
        <v>0</v>
      </c>
      <c r="H143" s="48">
        <f>SUM(H144)</f>
        <v>0</v>
      </c>
      <c r="I143" s="21"/>
      <c r="J143" s="21"/>
      <c r="K143" s="21"/>
      <c r="O143" s="21"/>
    </row>
    <row r="144" spans="1:15" s="14" customFormat="1" ht="45" customHeight="1">
      <c r="A144" s="53" t="s">
        <v>326</v>
      </c>
      <c r="B144" s="52" t="s">
        <v>33</v>
      </c>
      <c r="C144" s="53" t="s">
        <v>445</v>
      </c>
      <c r="D144" s="53" t="s">
        <v>32</v>
      </c>
      <c r="E144" s="53" t="s">
        <v>172</v>
      </c>
      <c r="F144" s="48">
        <v>35</v>
      </c>
      <c r="G144" s="48">
        <v>0</v>
      </c>
      <c r="H144" s="48">
        <v>0</v>
      </c>
      <c r="I144" s="21"/>
      <c r="J144" s="21"/>
      <c r="K144" s="21"/>
      <c r="O144" s="21"/>
    </row>
    <row r="145" spans="1:15" s="14" customFormat="1" ht="30.75" customHeight="1">
      <c r="A145" s="53" t="s">
        <v>59</v>
      </c>
      <c r="B145" s="52" t="s">
        <v>162</v>
      </c>
      <c r="C145" s="53" t="s">
        <v>445</v>
      </c>
      <c r="D145" s="53" t="s">
        <v>31</v>
      </c>
      <c r="E145" s="53" t="s">
        <v>163</v>
      </c>
      <c r="F145" s="48">
        <f>SUM(F146)</f>
        <v>100</v>
      </c>
      <c r="G145" s="48">
        <f>SUM(G146)</f>
        <v>100</v>
      </c>
      <c r="H145" s="48">
        <f>SUM(H146)</f>
        <v>100</v>
      </c>
      <c r="I145" s="21"/>
      <c r="J145" s="21"/>
      <c r="K145" s="21"/>
      <c r="O145" s="21"/>
    </row>
    <row r="146" spans="1:15" s="14" customFormat="1" ht="34.5" customHeight="1">
      <c r="A146" s="53" t="s">
        <v>1012</v>
      </c>
      <c r="B146" s="52" t="s">
        <v>33</v>
      </c>
      <c r="C146" s="53" t="s">
        <v>445</v>
      </c>
      <c r="D146" s="53" t="s">
        <v>32</v>
      </c>
      <c r="E146" s="53" t="s">
        <v>164</v>
      </c>
      <c r="F146" s="48">
        <v>100</v>
      </c>
      <c r="G146" s="48">
        <v>100</v>
      </c>
      <c r="H146" s="48">
        <v>100</v>
      </c>
      <c r="I146" s="21"/>
      <c r="J146" s="21"/>
      <c r="K146" s="21"/>
      <c r="M146" s="42">
        <f>-83.3+21.6</f>
        <v>-61.699999999999996</v>
      </c>
      <c r="O146" s="21"/>
    </row>
    <row r="147" spans="1:15" s="14" customFormat="1" ht="59.25" customHeight="1">
      <c r="A147" s="53" t="s">
        <v>1013</v>
      </c>
      <c r="B147" s="68" t="s">
        <v>645</v>
      </c>
      <c r="C147" s="53" t="s">
        <v>448</v>
      </c>
      <c r="D147" s="53"/>
      <c r="E147" s="53"/>
      <c r="F147" s="48">
        <f>SUM(F148+F150)</f>
        <v>523.2</v>
      </c>
      <c r="G147" s="48">
        <f>SUM(G148+G150)</f>
        <v>523.2</v>
      </c>
      <c r="H147" s="48">
        <f>SUM(H148+H150)</f>
        <v>523.2</v>
      </c>
      <c r="I147" s="21"/>
      <c r="J147" s="21"/>
      <c r="K147" s="21"/>
      <c r="O147" s="21"/>
    </row>
    <row r="148" spans="1:15" s="14" customFormat="1" ht="39" customHeight="1">
      <c r="A148" s="53" t="s">
        <v>1014</v>
      </c>
      <c r="B148" s="52" t="s">
        <v>16</v>
      </c>
      <c r="C148" s="53" t="s">
        <v>448</v>
      </c>
      <c r="D148" s="53" t="s">
        <v>11</v>
      </c>
      <c r="E148" s="53" t="s">
        <v>163</v>
      </c>
      <c r="F148" s="48">
        <f>SUM(F149)</f>
        <v>417</v>
      </c>
      <c r="G148" s="48">
        <f>SUM(G149)</f>
        <v>417</v>
      </c>
      <c r="H148" s="48">
        <f>SUM(H149)</f>
        <v>417</v>
      </c>
      <c r="I148" s="21"/>
      <c r="J148" s="21"/>
      <c r="K148" s="21"/>
      <c r="O148" s="21"/>
    </row>
    <row r="149" spans="1:15" s="14" customFormat="1" ht="36" customHeight="1">
      <c r="A149" s="53" t="s">
        <v>60</v>
      </c>
      <c r="B149" s="52" t="s">
        <v>17</v>
      </c>
      <c r="C149" s="53" t="s">
        <v>448</v>
      </c>
      <c r="D149" s="53" t="s">
        <v>7</v>
      </c>
      <c r="E149" s="53" t="s">
        <v>178</v>
      </c>
      <c r="F149" s="48">
        <v>417</v>
      </c>
      <c r="G149" s="48">
        <v>417</v>
      </c>
      <c r="H149" s="48">
        <v>417</v>
      </c>
      <c r="I149" s="21"/>
      <c r="J149" s="21"/>
      <c r="K149" s="21">
        <v>320</v>
      </c>
      <c r="O149" s="20"/>
    </row>
    <row r="150" spans="1:15" s="14" customFormat="1" ht="21" customHeight="1">
      <c r="A150" s="53" t="s">
        <v>61</v>
      </c>
      <c r="B150" s="52" t="s">
        <v>183</v>
      </c>
      <c r="C150" s="53" t="s">
        <v>448</v>
      </c>
      <c r="D150" s="53" t="s">
        <v>184</v>
      </c>
      <c r="E150" s="53" t="s">
        <v>163</v>
      </c>
      <c r="F150" s="48">
        <f>SUM(F151)</f>
        <v>106.2</v>
      </c>
      <c r="G150" s="48">
        <f>SUM(G151)</f>
        <v>106.2</v>
      </c>
      <c r="H150" s="48">
        <f>SUM(H151)</f>
        <v>106.2</v>
      </c>
      <c r="I150" s="21"/>
      <c r="J150" s="21"/>
      <c r="K150" s="21"/>
      <c r="O150" s="21"/>
    </row>
    <row r="151" spans="1:15" s="14" customFormat="1" ht="33.75" customHeight="1">
      <c r="A151" s="53" t="s">
        <v>62</v>
      </c>
      <c r="B151" s="52" t="s">
        <v>150</v>
      </c>
      <c r="C151" s="53" t="s">
        <v>448</v>
      </c>
      <c r="D151" s="53" t="s">
        <v>151</v>
      </c>
      <c r="E151" s="53" t="s">
        <v>178</v>
      </c>
      <c r="F151" s="48">
        <v>106.2</v>
      </c>
      <c r="G151" s="48">
        <v>106.2</v>
      </c>
      <c r="H151" s="48">
        <v>106.2</v>
      </c>
      <c r="I151" s="21"/>
      <c r="J151" s="21"/>
      <c r="K151" s="21">
        <v>22.5</v>
      </c>
      <c r="O151" s="20"/>
    </row>
    <row r="152" spans="1:15" s="14" customFormat="1" ht="84" customHeight="1">
      <c r="A152" s="53" t="s">
        <v>63</v>
      </c>
      <c r="B152" s="52" t="s">
        <v>1008</v>
      </c>
      <c r="C152" s="53" t="s">
        <v>1007</v>
      </c>
      <c r="D152" s="53"/>
      <c r="E152" s="53"/>
      <c r="F152" s="48">
        <f>F153</f>
        <v>400</v>
      </c>
      <c r="G152" s="48">
        <f>G153</f>
        <v>0</v>
      </c>
      <c r="H152" s="48">
        <f>H153</f>
        <v>0</v>
      </c>
      <c r="I152" s="21"/>
      <c r="J152" s="21"/>
      <c r="K152" s="21"/>
      <c r="O152" s="20"/>
    </row>
    <row r="153" spans="1:15" s="14" customFormat="1" ht="33.75" customHeight="1">
      <c r="A153" s="53" t="s">
        <v>773</v>
      </c>
      <c r="B153" s="52" t="s">
        <v>162</v>
      </c>
      <c r="C153" s="53" t="s">
        <v>1007</v>
      </c>
      <c r="D153" s="53" t="s">
        <v>31</v>
      </c>
      <c r="E153" s="53" t="s">
        <v>163</v>
      </c>
      <c r="F153" s="48">
        <f>SUM(F154)</f>
        <v>400</v>
      </c>
      <c r="G153" s="48">
        <f>SUM(G154)</f>
        <v>0</v>
      </c>
      <c r="H153" s="48">
        <f>SUM(H154)</f>
        <v>0</v>
      </c>
      <c r="I153" s="21"/>
      <c r="J153" s="21"/>
      <c r="K153" s="21"/>
      <c r="O153" s="20"/>
    </row>
    <row r="154" spans="1:15" s="14" customFormat="1" ht="33.75" customHeight="1">
      <c r="A154" s="53" t="s">
        <v>880</v>
      </c>
      <c r="B154" s="52" t="s">
        <v>33</v>
      </c>
      <c r="C154" s="53" t="s">
        <v>1007</v>
      </c>
      <c r="D154" s="53" t="s">
        <v>32</v>
      </c>
      <c r="E154" s="53" t="s">
        <v>172</v>
      </c>
      <c r="F154" s="48">
        <v>400</v>
      </c>
      <c r="G154" s="48">
        <v>0</v>
      </c>
      <c r="H154" s="48">
        <v>0</v>
      </c>
      <c r="I154" s="21"/>
      <c r="J154" s="21"/>
      <c r="K154" s="21"/>
      <c r="O154" s="20"/>
    </row>
    <row r="155" spans="1:15" s="14" customFormat="1" ht="123" customHeight="1">
      <c r="A155" s="53" t="s">
        <v>881</v>
      </c>
      <c r="B155" s="52" t="s">
        <v>569</v>
      </c>
      <c r="C155" s="53" t="s">
        <v>573</v>
      </c>
      <c r="D155" s="53"/>
      <c r="E155" s="53"/>
      <c r="F155" s="55">
        <f>F156+F158</f>
        <v>4239.200000000001</v>
      </c>
      <c r="G155" s="55">
        <f>G156+G158</f>
        <v>4295.4</v>
      </c>
      <c r="H155" s="55">
        <f>H156+H158</f>
        <v>1319.5</v>
      </c>
      <c r="I155" s="21"/>
      <c r="J155" s="21"/>
      <c r="K155" s="21"/>
      <c r="O155" s="21"/>
    </row>
    <row r="156" spans="1:15" s="14" customFormat="1" ht="32.25" customHeight="1">
      <c r="A156" s="53" t="s">
        <v>882</v>
      </c>
      <c r="B156" s="52" t="s">
        <v>16</v>
      </c>
      <c r="C156" s="53" t="s">
        <v>573</v>
      </c>
      <c r="D156" s="53" t="s">
        <v>11</v>
      </c>
      <c r="E156" s="53" t="s">
        <v>9</v>
      </c>
      <c r="F156" s="55">
        <f>F157</f>
        <v>1744.9</v>
      </c>
      <c r="G156" s="55">
        <f>G157</f>
        <v>1687.4</v>
      </c>
      <c r="H156" s="55">
        <f>H157</f>
        <v>1319.5</v>
      </c>
      <c r="I156" s="21"/>
      <c r="J156" s="21"/>
      <c r="K156" s="21"/>
      <c r="O156" s="21"/>
    </row>
    <row r="157" spans="1:15" s="14" customFormat="1" ht="33" customHeight="1">
      <c r="A157" s="53" t="s">
        <v>883</v>
      </c>
      <c r="B157" s="52" t="s">
        <v>17</v>
      </c>
      <c r="C157" s="53" t="s">
        <v>573</v>
      </c>
      <c r="D157" s="53" t="s">
        <v>7</v>
      </c>
      <c r="E157" s="53" t="s">
        <v>149</v>
      </c>
      <c r="F157" s="55">
        <v>1744.9</v>
      </c>
      <c r="G157" s="55">
        <v>1687.4</v>
      </c>
      <c r="H157" s="55">
        <v>1319.5</v>
      </c>
      <c r="I157" s="21"/>
      <c r="J157" s="21"/>
      <c r="K157" s="21"/>
      <c r="O157" s="21"/>
    </row>
    <row r="158" spans="1:15" s="14" customFormat="1" ht="31.5" customHeight="1">
      <c r="A158" s="53" t="s">
        <v>884</v>
      </c>
      <c r="B158" s="52" t="s">
        <v>162</v>
      </c>
      <c r="C158" s="53" t="s">
        <v>573</v>
      </c>
      <c r="D158" s="53" t="s">
        <v>31</v>
      </c>
      <c r="E158" s="53" t="s">
        <v>9</v>
      </c>
      <c r="F158" s="55">
        <f>F159</f>
        <v>2494.3</v>
      </c>
      <c r="G158" s="55">
        <f>G159</f>
        <v>2608</v>
      </c>
      <c r="H158" s="55">
        <f>H159</f>
        <v>0</v>
      </c>
      <c r="I158" s="21"/>
      <c r="J158" s="21"/>
      <c r="K158" s="21"/>
      <c r="O158" s="21"/>
    </row>
    <row r="159" spans="1:15" s="14" customFormat="1" ht="20.25" customHeight="1">
      <c r="A159" s="53" t="s">
        <v>885</v>
      </c>
      <c r="B159" s="52" t="s">
        <v>33</v>
      </c>
      <c r="C159" s="53" t="s">
        <v>573</v>
      </c>
      <c r="D159" s="53" t="s">
        <v>32</v>
      </c>
      <c r="E159" s="53" t="s">
        <v>149</v>
      </c>
      <c r="F159" s="55">
        <v>2494.3</v>
      </c>
      <c r="G159" s="55">
        <v>2608</v>
      </c>
      <c r="H159" s="55">
        <v>0</v>
      </c>
      <c r="I159" s="21"/>
      <c r="J159" s="21"/>
      <c r="K159" s="21"/>
      <c r="O159" s="21"/>
    </row>
    <row r="160" spans="1:15" s="14" customFormat="1" ht="110.25" customHeight="1">
      <c r="A160" s="53" t="s">
        <v>281</v>
      </c>
      <c r="B160" s="52" t="s">
        <v>1033</v>
      </c>
      <c r="C160" s="78" t="s">
        <v>1037</v>
      </c>
      <c r="D160" s="53"/>
      <c r="E160" s="53"/>
      <c r="F160" s="48">
        <f>F161</f>
        <v>22.2</v>
      </c>
      <c r="G160" s="48">
        <f>G161</f>
        <v>0</v>
      </c>
      <c r="H160" s="48">
        <f>H161</f>
        <v>0</v>
      </c>
      <c r="I160" s="21"/>
      <c r="J160" s="21"/>
      <c r="K160" s="21"/>
      <c r="O160" s="21"/>
    </row>
    <row r="161" spans="1:15" s="14" customFormat="1" ht="40.5" customHeight="1">
      <c r="A161" s="53" t="s">
        <v>282</v>
      </c>
      <c r="B161" s="52" t="s">
        <v>16</v>
      </c>
      <c r="C161" s="78" t="s">
        <v>1037</v>
      </c>
      <c r="D161" s="53" t="s">
        <v>11</v>
      </c>
      <c r="E161" s="53" t="s">
        <v>163</v>
      </c>
      <c r="F161" s="48">
        <f>SUM(F162)</f>
        <v>22.2</v>
      </c>
      <c r="G161" s="48">
        <f>SUM(G162)</f>
        <v>0</v>
      </c>
      <c r="H161" s="48">
        <f>SUM(H162)</f>
        <v>0</v>
      </c>
      <c r="I161" s="21"/>
      <c r="J161" s="21"/>
      <c r="K161" s="21"/>
      <c r="O161" s="21"/>
    </row>
    <row r="162" spans="1:15" s="14" customFormat="1" ht="39" customHeight="1">
      <c r="A162" s="53" t="s">
        <v>283</v>
      </c>
      <c r="B162" s="52" t="s">
        <v>17</v>
      </c>
      <c r="C162" s="78" t="s">
        <v>1037</v>
      </c>
      <c r="D162" s="53" t="s">
        <v>7</v>
      </c>
      <c r="E162" s="53" t="s">
        <v>172</v>
      </c>
      <c r="F162" s="48">
        <v>22.2</v>
      </c>
      <c r="G162" s="48">
        <v>0</v>
      </c>
      <c r="H162" s="48">
        <v>0</v>
      </c>
      <c r="I162" s="21"/>
      <c r="J162" s="21"/>
      <c r="K162" s="21"/>
      <c r="O162" s="21"/>
    </row>
    <row r="163" spans="1:15" s="15" customFormat="1" ht="26.25" customHeight="1">
      <c r="A163" s="53" t="s">
        <v>284</v>
      </c>
      <c r="B163" s="71" t="s">
        <v>127</v>
      </c>
      <c r="C163" s="65" t="s">
        <v>193</v>
      </c>
      <c r="D163" s="65"/>
      <c r="E163" s="65"/>
      <c r="F163" s="56">
        <f>F164+F167+F170</f>
        <v>210</v>
      </c>
      <c r="G163" s="56">
        <f>G164+G167+G170</f>
        <v>210</v>
      </c>
      <c r="H163" s="56">
        <f>H164+H167+H170</f>
        <v>210</v>
      </c>
      <c r="I163" s="18"/>
      <c r="J163" s="18"/>
      <c r="K163" s="18"/>
      <c r="O163" s="18"/>
    </row>
    <row r="164" spans="1:15" s="15" customFormat="1" ht="118.5" customHeight="1">
      <c r="A164" s="53" t="s">
        <v>285</v>
      </c>
      <c r="B164" s="52" t="s">
        <v>404</v>
      </c>
      <c r="C164" s="53" t="s">
        <v>589</v>
      </c>
      <c r="D164" s="53"/>
      <c r="E164" s="53"/>
      <c r="F164" s="55">
        <f aca="true" t="shared" si="10" ref="F164:H165">F165</f>
        <v>45</v>
      </c>
      <c r="G164" s="55">
        <f t="shared" si="10"/>
        <v>45</v>
      </c>
      <c r="H164" s="55">
        <f t="shared" si="10"/>
        <v>45</v>
      </c>
      <c r="I164" s="18"/>
      <c r="J164" s="18"/>
      <c r="K164" s="18"/>
      <c r="O164" s="18"/>
    </row>
    <row r="165" spans="1:15" s="14" customFormat="1" ht="55.5" customHeight="1">
      <c r="A165" s="53" t="s">
        <v>886</v>
      </c>
      <c r="B165" s="68" t="s">
        <v>46</v>
      </c>
      <c r="C165" s="53" t="s">
        <v>589</v>
      </c>
      <c r="D165" s="53" t="s">
        <v>44</v>
      </c>
      <c r="E165" s="53" t="s">
        <v>163</v>
      </c>
      <c r="F165" s="55">
        <f t="shared" si="10"/>
        <v>45</v>
      </c>
      <c r="G165" s="55">
        <f t="shared" si="10"/>
        <v>45</v>
      </c>
      <c r="H165" s="55">
        <f t="shared" si="10"/>
        <v>45</v>
      </c>
      <c r="I165" s="21"/>
      <c r="J165" s="21"/>
      <c r="K165" s="21"/>
      <c r="O165" s="21"/>
    </row>
    <row r="166" spans="1:15" s="15" customFormat="1" ht="23.25" customHeight="1">
      <c r="A166" s="53" t="s">
        <v>887</v>
      </c>
      <c r="B166" s="68" t="s">
        <v>47</v>
      </c>
      <c r="C166" s="53" t="s">
        <v>589</v>
      </c>
      <c r="D166" s="53" t="s">
        <v>128</v>
      </c>
      <c r="E166" s="53" t="s">
        <v>178</v>
      </c>
      <c r="F166" s="48">
        <v>45</v>
      </c>
      <c r="G166" s="48">
        <v>45</v>
      </c>
      <c r="H166" s="48">
        <v>45</v>
      </c>
      <c r="I166" s="18"/>
      <c r="J166" s="18"/>
      <c r="K166" s="18">
        <v>-15</v>
      </c>
      <c r="O166" s="18"/>
    </row>
    <row r="167" spans="1:15" s="15" customFormat="1" ht="81.75" customHeight="1">
      <c r="A167" s="53" t="s">
        <v>888</v>
      </c>
      <c r="B167" s="52" t="s">
        <v>141</v>
      </c>
      <c r="C167" s="53" t="s">
        <v>590</v>
      </c>
      <c r="D167" s="53"/>
      <c r="E167" s="53"/>
      <c r="F167" s="55">
        <f aca="true" t="shared" si="11" ref="F167:H168">F168</f>
        <v>35</v>
      </c>
      <c r="G167" s="55">
        <f t="shared" si="11"/>
        <v>35</v>
      </c>
      <c r="H167" s="55">
        <f t="shared" si="11"/>
        <v>35</v>
      </c>
      <c r="I167" s="18"/>
      <c r="J167" s="18"/>
      <c r="K167" s="18"/>
      <c r="O167" s="18"/>
    </row>
    <row r="168" spans="1:15" s="15" customFormat="1" ht="33.75" customHeight="1">
      <c r="A168" s="53" t="s">
        <v>889</v>
      </c>
      <c r="B168" s="52" t="s">
        <v>16</v>
      </c>
      <c r="C168" s="53" t="s">
        <v>590</v>
      </c>
      <c r="D168" s="53" t="s">
        <v>11</v>
      </c>
      <c r="E168" s="53" t="s">
        <v>163</v>
      </c>
      <c r="F168" s="55">
        <f t="shared" si="11"/>
        <v>35</v>
      </c>
      <c r="G168" s="55">
        <f t="shared" si="11"/>
        <v>35</v>
      </c>
      <c r="H168" s="55">
        <f t="shared" si="11"/>
        <v>35</v>
      </c>
      <c r="I168" s="18"/>
      <c r="J168" s="18"/>
      <c r="K168" s="18"/>
      <c r="O168" s="18"/>
    </row>
    <row r="169" spans="1:15" s="15" customFormat="1" ht="33.75" customHeight="1">
      <c r="A169" s="53" t="s">
        <v>890</v>
      </c>
      <c r="B169" s="52" t="s">
        <v>17</v>
      </c>
      <c r="C169" s="53" t="s">
        <v>590</v>
      </c>
      <c r="D169" s="53" t="s">
        <v>7</v>
      </c>
      <c r="E169" s="53" t="s">
        <v>178</v>
      </c>
      <c r="F169" s="48">
        <v>35</v>
      </c>
      <c r="G169" s="48">
        <v>35</v>
      </c>
      <c r="H169" s="48">
        <v>35</v>
      </c>
      <c r="I169" s="18"/>
      <c r="J169" s="18"/>
      <c r="K169" s="18"/>
      <c r="M169" s="15">
        <v>-10</v>
      </c>
      <c r="O169" s="18"/>
    </row>
    <row r="170" spans="1:15" s="15" customFormat="1" ht="72" customHeight="1">
      <c r="A170" s="53" t="s">
        <v>286</v>
      </c>
      <c r="B170" s="52" t="s">
        <v>142</v>
      </c>
      <c r="C170" s="53" t="s">
        <v>591</v>
      </c>
      <c r="D170" s="53"/>
      <c r="E170" s="53"/>
      <c r="F170" s="55">
        <f aca="true" t="shared" si="12" ref="F170:H171">F171</f>
        <v>130</v>
      </c>
      <c r="G170" s="55">
        <f t="shared" si="12"/>
        <v>130</v>
      </c>
      <c r="H170" s="55">
        <f t="shared" si="12"/>
        <v>130</v>
      </c>
      <c r="I170" s="18"/>
      <c r="J170" s="18"/>
      <c r="K170" s="18"/>
      <c r="O170" s="18"/>
    </row>
    <row r="171" spans="1:15" s="15" customFormat="1" ht="33" customHeight="1">
      <c r="A171" s="53" t="s">
        <v>287</v>
      </c>
      <c r="B171" s="52" t="s">
        <v>16</v>
      </c>
      <c r="C171" s="53" t="s">
        <v>591</v>
      </c>
      <c r="D171" s="53" t="s">
        <v>11</v>
      </c>
      <c r="E171" s="53" t="s">
        <v>163</v>
      </c>
      <c r="F171" s="55">
        <f t="shared" si="12"/>
        <v>130</v>
      </c>
      <c r="G171" s="55">
        <f t="shared" si="12"/>
        <v>130</v>
      </c>
      <c r="H171" s="55">
        <f t="shared" si="12"/>
        <v>130</v>
      </c>
      <c r="I171" s="18"/>
      <c r="J171" s="18"/>
      <c r="K171" s="18"/>
      <c r="O171" s="18"/>
    </row>
    <row r="172" spans="1:15" s="15" customFormat="1" ht="33.75" customHeight="1">
      <c r="A172" s="53" t="s">
        <v>288</v>
      </c>
      <c r="B172" s="52" t="s">
        <v>17</v>
      </c>
      <c r="C172" s="53" t="s">
        <v>591</v>
      </c>
      <c r="D172" s="53" t="s">
        <v>7</v>
      </c>
      <c r="E172" s="53" t="s">
        <v>178</v>
      </c>
      <c r="F172" s="48">
        <v>130</v>
      </c>
      <c r="G172" s="48">
        <v>130</v>
      </c>
      <c r="H172" s="48">
        <v>130</v>
      </c>
      <c r="I172" s="18"/>
      <c r="J172" s="18"/>
      <c r="K172" s="18"/>
      <c r="M172" s="15">
        <v>-20</v>
      </c>
      <c r="O172" s="18"/>
    </row>
    <row r="173" spans="1:15" s="15" customFormat="1" ht="45" customHeight="1">
      <c r="A173" s="53" t="s">
        <v>289</v>
      </c>
      <c r="B173" s="71" t="s">
        <v>556</v>
      </c>
      <c r="C173" s="65" t="s">
        <v>194</v>
      </c>
      <c r="D173" s="65"/>
      <c r="E173" s="65"/>
      <c r="F173" s="57">
        <f>F174+F191+F194+F186+F179</f>
        <v>17670.9</v>
      </c>
      <c r="G173" s="57">
        <f>G174+G191+G194+G186+G179</f>
        <v>15421.2</v>
      </c>
      <c r="H173" s="57">
        <f>H174+H191+H194+H186+H179</f>
        <v>14804.7</v>
      </c>
      <c r="I173" s="18"/>
      <c r="J173" s="18"/>
      <c r="K173" s="18"/>
      <c r="O173" s="18"/>
    </row>
    <row r="174" spans="1:15" s="15" customFormat="1" ht="98.25" customHeight="1">
      <c r="A174" s="53" t="s">
        <v>290</v>
      </c>
      <c r="B174" s="52" t="s">
        <v>558</v>
      </c>
      <c r="C174" s="53" t="s">
        <v>195</v>
      </c>
      <c r="D174" s="53"/>
      <c r="E174" s="53"/>
      <c r="F174" s="48">
        <f>F175+F177</f>
        <v>2035</v>
      </c>
      <c r="G174" s="48">
        <f>G175+G177</f>
        <v>2035</v>
      </c>
      <c r="H174" s="48">
        <f>H175+H177</f>
        <v>2035</v>
      </c>
      <c r="I174" s="18"/>
      <c r="J174" s="18"/>
      <c r="K174" s="18"/>
      <c r="O174" s="18"/>
    </row>
    <row r="175" spans="1:15" s="15" customFormat="1" ht="56.25" customHeight="1">
      <c r="A175" s="53" t="s">
        <v>774</v>
      </c>
      <c r="B175" s="68" t="s">
        <v>46</v>
      </c>
      <c r="C175" s="53" t="s">
        <v>195</v>
      </c>
      <c r="D175" s="53" t="s">
        <v>44</v>
      </c>
      <c r="E175" s="53" t="s">
        <v>163</v>
      </c>
      <c r="F175" s="48">
        <f>F176</f>
        <v>1703.7</v>
      </c>
      <c r="G175" s="48">
        <f>G176</f>
        <v>1703.7</v>
      </c>
      <c r="H175" s="48">
        <f>H176</f>
        <v>1703.7</v>
      </c>
      <c r="I175" s="18"/>
      <c r="J175" s="18"/>
      <c r="K175" s="18"/>
      <c r="O175" s="18"/>
    </row>
    <row r="176" spans="1:15" s="15" customFormat="1" ht="33.75" customHeight="1">
      <c r="A176" s="53" t="s">
        <v>775</v>
      </c>
      <c r="B176" s="68" t="s">
        <v>130</v>
      </c>
      <c r="C176" s="53" t="s">
        <v>195</v>
      </c>
      <c r="D176" s="53" t="s">
        <v>45</v>
      </c>
      <c r="E176" s="53" t="s">
        <v>178</v>
      </c>
      <c r="F176" s="48">
        <v>1703.7</v>
      </c>
      <c r="G176" s="48">
        <v>1703.7</v>
      </c>
      <c r="H176" s="48">
        <v>1703.7</v>
      </c>
      <c r="I176" s="18"/>
      <c r="J176" s="18"/>
      <c r="K176" s="18"/>
      <c r="O176" s="18"/>
    </row>
    <row r="177" spans="1:15" s="15" customFormat="1" ht="33.75" customHeight="1">
      <c r="A177" s="53" t="s">
        <v>291</v>
      </c>
      <c r="B177" s="52" t="s">
        <v>16</v>
      </c>
      <c r="C177" s="53" t="s">
        <v>195</v>
      </c>
      <c r="D177" s="53" t="s">
        <v>11</v>
      </c>
      <c r="E177" s="53" t="s">
        <v>163</v>
      </c>
      <c r="F177" s="48">
        <f>F178</f>
        <v>331.3</v>
      </c>
      <c r="G177" s="48">
        <f>G178</f>
        <v>331.3</v>
      </c>
      <c r="H177" s="48">
        <f>H178</f>
        <v>331.3</v>
      </c>
      <c r="I177" s="18"/>
      <c r="J177" s="18"/>
      <c r="K177" s="18"/>
      <c r="O177" s="18"/>
    </row>
    <row r="178" spans="1:15" s="15" customFormat="1" ht="34.5" customHeight="1">
      <c r="A178" s="53" t="s">
        <v>292</v>
      </c>
      <c r="B178" s="52" t="s">
        <v>17</v>
      </c>
      <c r="C178" s="53" t="s">
        <v>195</v>
      </c>
      <c r="D178" s="53" t="s">
        <v>7</v>
      </c>
      <c r="E178" s="53" t="s">
        <v>178</v>
      </c>
      <c r="F178" s="48">
        <v>331.3</v>
      </c>
      <c r="G178" s="48">
        <v>331.3</v>
      </c>
      <c r="H178" s="48">
        <v>331.3</v>
      </c>
      <c r="I178" s="18"/>
      <c r="J178" s="18"/>
      <c r="K178" s="18"/>
      <c r="O178" s="18"/>
    </row>
    <row r="179" spans="1:15" s="15" customFormat="1" ht="91.5" customHeight="1">
      <c r="A179" s="53" t="s">
        <v>327</v>
      </c>
      <c r="B179" s="79" t="s">
        <v>736</v>
      </c>
      <c r="C179" s="53" t="s">
        <v>735</v>
      </c>
      <c r="D179" s="53"/>
      <c r="E179" s="53"/>
      <c r="F179" s="55">
        <f>F184+F180+F182</f>
        <v>13233.3</v>
      </c>
      <c r="G179" s="55">
        <f>G184+G180+G182</f>
        <v>13183.6</v>
      </c>
      <c r="H179" s="55">
        <f>H184+H180+H182</f>
        <v>12567.1</v>
      </c>
      <c r="I179" s="18"/>
      <c r="J179" s="18"/>
      <c r="K179" s="18"/>
      <c r="O179" s="18"/>
    </row>
    <row r="180" spans="1:15" s="15" customFormat="1" ht="61.5" customHeight="1">
      <c r="A180" s="53" t="s">
        <v>328</v>
      </c>
      <c r="B180" s="68" t="s">
        <v>46</v>
      </c>
      <c r="C180" s="53" t="s">
        <v>735</v>
      </c>
      <c r="D180" s="53" t="s">
        <v>44</v>
      </c>
      <c r="E180" s="53" t="s">
        <v>420</v>
      </c>
      <c r="F180" s="55">
        <f>F181</f>
        <v>229</v>
      </c>
      <c r="G180" s="55">
        <f>G181</f>
        <v>229</v>
      </c>
      <c r="H180" s="55">
        <f>H181</f>
        <v>229</v>
      </c>
      <c r="I180" s="18"/>
      <c r="J180" s="18"/>
      <c r="K180" s="18"/>
      <c r="O180" s="18"/>
    </row>
    <row r="181" spans="1:15" s="15" customFormat="1" ht="33" customHeight="1">
      <c r="A181" s="53" t="s">
        <v>64</v>
      </c>
      <c r="B181" s="68" t="s">
        <v>130</v>
      </c>
      <c r="C181" s="53" t="s">
        <v>735</v>
      </c>
      <c r="D181" s="53" t="s">
        <v>45</v>
      </c>
      <c r="E181" s="53" t="s">
        <v>129</v>
      </c>
      <c r="F181" s="48">
        <v>229</v>
      </c>
      <c r="G181" s="48">
        <v>229</v>
      </c>
      <c r="H181" s="48">
        <v>229</v>
      </c>
      <c r="I181" s="18"/>
      <c r="J181" s="18"/>
      <c r="K181" s="18"/>
      <c r="O181" s="18"/>
    </row>
    <row r="182" spans="1:15" s="15" customFormat="1" ht="33" customHeight="1">
      <c r="A182" s="53" t="s">
        <v>776</v>
      </c>
      <c r="B182" s="52" t="s">
        <v>16</v>
      </c>
      <c r="C182" s="53" t="s">
        <v>735</v>
      </c>
      <c r="D182" s="53" t="s">
        <v>11</v>
      </c>
      <c r="E182" s="53" t="s">
        <v>420</v>
      </c>
      <c r="F182" s="55">
        <f aca="true" t="shared" si="13" ref="F182:H184">F183</f>
        <v>7.8</v>
      </c>
      <c r="G182" s="55">
        <f t="shared" si="13"/>
        <v>7.4</v>
      </c>
      <c r="H182" s="55">
        <f t="shared" si="13"/>
        <v>7.4</v>
      </c>
      <c r="I182" s="18"/>
      <c r="J182" s="18"/>
      <c r="K182" s="18"/>
      <c r="O182" s="18"/>
    </row>
    <row r="183" spans="1:15" s="15" customFormat="1" ht="33" customHeight="1">
      <c r="A183" s="53" t="s">
        <v>777</v>
      </c>
      <c r="B183" s="52" t="s">
        <v>17</v>
      </c>
      <c r="C183" s="53" t="s">
        <v>735</v>
      </c>
      <c r="D183" s="53" t="s">
        <v>7</v>
      </c>
      <c r="E183" s="53" t="s">
        <v>129</v>
      </c>
      <c r="F183" s="48">
        <v>7.8</v>
      </c>
      <c r="G183" s="48">
        <v>7.4</v>
      </c>
      <c r="H183" s="48">
        <v>7.4</v>
      </c>
      <c r="I183" s="18"/>
      <c r="J183" s="18"/>
      <c r="K183" s="18"/>
      <c r="O183" s="18"/>
    </row>
    <row r="184" spans="1:15" s="15" customFormat="1" ht="34.5" customHeight="1">
      <c r="A184" s="53" t="s">
        <v>477</v>
      </c>
      <c r="B184" s="68" t="s">
        <v>655</v>
      </c>
      <c r="C184" s="53" t="s">
        <v>735</v>
      </c>
      <c r="D184" s="53" t="s">
        <v>101</v>
      </c>
      <c r="E184" s="53" t="s">
        <v>9</v>
      </c>
      <c r="F184" s="55">
        <f t="shared" si="13"/>
        <v>12996.5</v>
      </c>
      <c r="G184" s="55">
        <f t="shared" si="13"/>
        <v>12947.2</v>
      </c>
      <c r="H184" s="55">
        <f t="shared" si="13"/>
        <v>12330.7</v>
      </c>
      <c r="I184" s="18"/>
      <c r="J184" s="18"/>
      <c r="K184" s="18"/>
      <c r="O184" s="18"/>
    </row>
    <row r="185" spans="1:15" s="15" customFormat="1" ht="28.5" customHeight="1">
      <c r="A185" s="53" t="s">
        <v>478</v>
      </c>
      <c r="B185" s="68" t="s">
        <v>656</v>
      </c>
      <c r="C185" s="53" t="s">
        <v>735</v>
      </c>
      <c r="D185" s="53" t="s">
        <v>106</v>
      </c>
      <c r="E185" s="53" t="s">
        <v>149</v>
      </c>
      <c r="F185" s="48">
        <v>12996.5</v>
      </c>
      <c r="G185" s="48">
        <v>12947.2</v>
      </c>
      <c r="H185" s="48">
        <v>12330.7</v>
      </c>
      <c r="I185" s="18"/>
      <c r="J185" s="18"/>
      <c r="K185" s="18"/>
      <c r="O185" s="18"/>
    </row>
    <row r="186" spans="1:15" s="15" customFormat="1" ht="147" customHeight="1">
      <c r="A186" s="53" t="s">
        <v>479</v>
      </c>
      <c r="B186" s="52" t="s">
        <v>847</v>
      </c>
      <c r="C186" s="53" t="s">
        <v>734</v>
      </c>
      <c r="D186" s="53"/>
      <c r="E186" s="53"/>
      <c r="F186" s="48">
        <f>F187+F189</f>
        <v>52.6</v>
      </c>
      <c r="G186" s="48">
        <f>G187+G189</f>
        <v>52.6</v>
      </c>
      <c r="H186" s="48">
        <f>H187+H189</f>
        <v>52.6</v>
      </c>
      <c r="I186" s="18"/>
      <c r="J186" s="18"/>
      <c r="K186" s="18"/>
      <c r="O186" s="18"/>
    </row>
    <row r="187" spans="1:15" s="15" customFormat="1" ht="61.5" customHeight="1">
      <c r="A187" s="53" t="s">
        <v>480</v>
      </c>
      <c r="B187" s="68" t="s">
        <v>46</v>
      </c>
      <c r="C187" s="53" t="s">
        <v>734</v>
      </c>
      <c r="D187" s="53" t="s">
        <v>44</v>
      </c>
      <c r="E187" s="53" t="s">
        <v>420</v>
      </c>
      <c r="F187" s="48">
        <f aca="true" t="shared" si="14" ref="F187:H195">SUM(F188)</f>
        <v>51.1</v>
      </c>
      <c r="G187" s="48">
        <f t="shared" si="14"/>
        <v>51.1</v>
      </c>
      <c r="H187" s="48">
        <f t="shared" si="14"/>
        <v>51.1</v>
      </c>
      <c r="I187" s="18"/>
      <c r="J187" s="18"/>
      <c r="K187" s="18"/>
      <c r="O187" s="18"/>
    </row>
    <row r="188" spans="1:15" s="15" customFormat="1" ht="34.5" customHeight="1">
      <c r="A188" s="53" t="s">
        <v>481</v>
      </c>
      <c r="B188" s="68" t="s">
        <v>130</v>
      </c>
      <c r="C188" s="53" t="s">
        <v>734</v>
      </c>
      <c r="D188" s="53" t="s">
        <v>45</v>
      </c>
      <c r="E188" s="53" t="s">
        <v>129</v>
      </c>
      <c r="F188" s="48">
        <v>51.1</v>
      </c>
      <c r="G188" s="48">
        <v>51.1</v>
      </c>
      <c r="H188" s="48">
        <v>51.1</v>
      </c>
      <c r="I188" s="18"/>
      <c r="J188" s="18"/>
      <c r="K188" s="18"/>
      <c r="O188" s="18"/>
    </row>
    <row r="189" spans="1:15" s="15" customFormat="1" ht="34.5" customHeight="1">
      <c r="A189" s="53" t="s">
        <v>329</v>
      </c>
      <c r="B189" s="52" t="s">
        <v>16</v>
      </c>
      <c r="C189" s="53" t="s">
        <v>734</v>
      </c>
      <c r="D189" s="53" t="s">
        <v>11</v>
      </c>
      <c r="E189" s="53" t="s">
        <v>420</v>
      </c>
      <c r="F189" s="48">
        <f t="shared" si="14"/>
        <v>1.5</v>
      </c>
      <c r="G189" s="48">
        <f t="shared" si="14"/>
        <v>1.5</v>
      </c>
      <c r="H189" s="48">
        <f t="shared" si="14"/>
        <v>1.5</v>
      </c>
      <c r="I189" s="18"/>
      <c r="J189" s="18"/>
      <c r="K189" s="18"/>
      <c r="O189" s="18"/>
    </row>
    <row r="190" spans="1:15" s="15" customFormat="1" ht="34.5" customHeight="1">
      <c r="A190" s="53" t="s">
        <v>330</v>
      </c>
      <c r="B190" s="52" t="s">
        <v>17</v>
      </c>
      <c r="C190" s="53" t="s">
        <v>734</v>
      </c>
      <c r="D190" s="53" t="s">
        <v>7</v>
      </c>
      <c r="E190" s="53" t="s">
        <v>129</v>
      </c>
      <c r="F190" s="48">
        <v>1.5</v>
      </c>
      <c r="G190" s="48">
        <v>1.5</v>
      </c>
      <c r="H190" s="48">
        <v>1.5</v>
      </c>
      <c r="I190" s="18"/>
      <c r="J190" s="18"/>
      <c r="K190" s="18"/>
      <c r="O190" s="18"/>
    </row>
    <row r="191" spans="1:15" s="15" customFormat="1" ht="83.25" customHeight="1">
      <c r="A191" s="53" t="s">
        <v>65</v>
      </c>
      <c r="B191" s="69" t="s">
        <v>557</v>
      </c>
      <c r="C191" s="53" t="s">
        <v>592</v>
      </c>
      <c r="D191" s="53"/>
      <c r="E191" s="53"/>
      <c r="F191" s="48">
        <f>SUM(F192)</f>
        <v>150</v>
      </c>
      <c r="G191" s="48">
        <f t="shared" si="14"/>
        <v>150</v>
      </c>
      <c r="H191" s="48">
        <f t="shared" si="14"/>
        <v>150</v>
      </c>
      <c r="I191" s="18"/>
      <c r="J191" s="18"/>
      <c r="K191" s="18"/>
      <c r="O191" s="18"/>
    </row>
    <row r="192" spans="1:15" s="15" customFormat="1" ht="34.5" customHeight="1">
      <c r="A192" s="53" t="s">
        <v>66</v>
      </c>
      <c r="B192" s="52" t="s">
        <v>16</v>
      </c>
      <c r="C192" s="53" t="s">
        <v>592</v>
      </c>
      <c r="D192" s="53" t="s">
        <v>11</v>
      </c>
      <c r="E192" s="53" t="s">
        <v>163</v>
      </c>
      <c r="F192" s="48">
        <f t="shared" si="14"/>
        <v>150</v>
      </c>
      <c r="G192" s="48">
        <f t="shared" si="14"/>
        <v>150</v>
      </c>
      <c r="H192" s="48">
        <f t="shared" si="14"/>
        <v>150</v>
      </c>
      <c r="I192" s="18"/>
      <c r="J192" s="18"/>
      <c r="K192" s="18"/>
      <c r="O192" s="18"/>
    </row>
    <row r="193" spans="1:15" s="15" customFormat="1" ht="33" customHeight="1">
      <c r="A193" s="53" t="s">
        <v>67</v>
      </c>
      <c r="B193" s="52" t="s">
        <v>17</v>
      </c>
      <c r="C193" s="53" t="s">
        <v>592</v>
      </c>
      <c r="D193" s="53" t="s">
        <v>7</v>
      </c>
      <c r="E193" s="53" t="s">
        <v>178</v>
      </c>
      <c r="F193" s="48">
        <v>150</v>
      </c>
      <c r="G193" s="48">
        <v>150</v>
      </c>
      <c r="H193" s="48">
        <v>150</v>
      </c>
      <c r="I193" s="18"/>
      <c r="J193" s="18"/>
      <c r="K193" s="18">
        <v>-70</v>
      </c>
      <c r="M193" s="15">
        <v>-100</v>
      </c>
      <c r="O193" s="18"/>
    </row>
    <row r="194" spans="1:15" s="15" customFormat="1" ht="96.75" customHeight="1">
      <c r="A194" s="53" t="s">
        <v>778</v>
      </c>
      <c r="B194" s="79" t="s">
        <v>654</v>
      </c>
      <c r="C194" s="53" t="s">
        <v>653</v>
      </c>
      <c r="D194" s="53"/>
      <c r="E194" s="53"/>
      <c r="F194" s="48">
        <f t="shared" si="14"/>
        <v>2200</v>
      </c>
      <c r="G194" s="48">
        <f t="shared" si="14"/>
        <v>0</v>
      </c>
      <c r="H194" s="48">
        <f t="shared" si="14"/>
        <v>0</v>
      </c>
      <c r="I194" s="18"/>
      <c r="J194" s="18"/>
      <c r="K194" s="18"/>
      <c r="O194" s="18"/>
    </row>
    <row r="195" spans="1:15" s="15" customFormat="1" ht="33" customHeight="1">
      <c r="A195" s="53" t="s">
        <v>891</v>
      </c>
      <c r="B195" s="68" t="s">
        <v>655</v>
      </c>
      <c r="C195" s="53" t="s">
        <v>653</v>
      </c>
      <c r="D195" s="53" t="s">
        <v>101</v>
      </c>
      <c r="E195" s="53" t="s">
        <v>9</v>
      </c>
      <c r="F195" s="48">
        <f t="shared" si="14"/>
        <v>2200</v>
      </c>
      <c r="G195" s="48">
        <f t="shared" si="14"/>
        <v>0</v>
      </c>
      <c r="H195" s="48">
        <f t="shared" si="14"/>
        <v>0</v>
      </c>
      <c r="I195" s="18"/>
      <c r="J195" s="18"/>
      <c r="K195" s="18"/>
      <c r="O195" s="18"/>
    </row>
    <row r="196" spans="1:15" s="15" customFormat="1" ht="20.25" customHeight="1">
      <c r="A196" s="53" t="s">
        <v>892</v>
      </c>
      <c r="B196" s="68" t="s">
        <v>656</v>
      </c>
      <c r="C196" s="53" t="s">
        <v>653</v>
      </c>
      <c r="D196" s="53" t="s">
        <v>106</v>
      </c>
      <c r="E196" s="53" t="s">
        <v>149</v>
      </c>
      <c r="F196" s="48">
        <v>2200</v>
      </c>
      <c r="G196" s="48">
        <v>0</v>
      </c>
      <c r="H196" s="48">
        <v>0</v>
      </c>
      <c r="I196" s="18"/>
      <c r="J196" s="18"/>
      <c r="K196" s="18"/>
      <c r="M196" s="41">
        <v>2361.2</v>
      </c>
      <c r="O196" s="18"/>
    </row>
    <row r="197" spans="1:15" s="15" customFormat="1" ht="33" customHeight="1">
      <c r="A197" s="53" t="s">
        <v>779</v>
      </c>
      <c r="B197" s="71" t="s">
        <v>559</v>
      </c>
      <c r="C197" s="65" t="s">
        <v>199</v>
      </c>
      <c r="D197" s="65"/>
      <c r="E197" s="65"/>
      <c r="F197" s="57">
        <f>F215+F198+F205+F212</f>
        <v>12432.000000000002</v>
      </c>
      <c r="G197" s="57">
        <f>G215+G198+G205+G212</f>
        <v>12432.000000000002</v>
      </c>
      <c r="H197" s="57">
        <f>H215+H198+H205+H212</f>
        <v>12432.000000000002</v>
      </c>
      <c r="I197" s="18"/>
      <c r="J197" s="18"/>
      <c r="K197" s="18"/>
      <c r="O197" s="18"/>
    </row>
    <row r="198" spans="1:15" s="15" customFormat="1" ht="70.5" customHeight="1">
      <c r="A198" s="53" t="s">
        <v>780</v>
      </c>
      <c r="B198" s="80" t="s">
        <v>646</v>
      </c>
      <c r="C198" s="53" t="s">
        <v>200</v>
      </c>
      <c r="D198" s="53"/>
      <c r="E198" s="53"/>
      <c r="F198" s="48">
        <f>F199+F201+F203</f>
        <v>7005.6</v>
      </c>
      <c r="G198" s="48">
        <f>G199+G201+G203</f>
        <v>7005.6</v>
      </c>
      <c r="H198" s="48">
        <f>H199+H201+H203</f>
        <v>7005.6</v>
      </c>
      <c r="I198" s="18"/>
      <c r="J198" s="18"/>
      <c r="K198" s="18"/>
      <c r="O198" s="18"/>
    </row>
    <row r="199" spans="1:15" s="15" customFormat="1" ht="54" customHeight="1">
      <c r="A199" s="53" t="s">
        <v>781</v>
      </c>
      <c r="B199" s="68" t="s">
        <v>46</v>
      </c>
      <c r="C199" s="53" t="s">
        <v>200</v>
      </c>
      <c r="D199" s="53" t="s">
        <v>44</v>
      </c>
      <c r="E199" s="53" t="s">
        <v>163</v>
      </c>
      <c r="F199" s="48">
        <f>F200</f>
        <v>5038.6</v>
      </c>
      <c r="G199" s="48">
        <f>G200</f>
        <v>5038.6</v>
      </c>
      <c r="H199" s="48">
        <f>H200</f>
        <v>5038.6</v>
      </c>
      <c r="I199" s="18"/>
      <c r="J199" s="18"/>
      <c r="K199" s="18"/>
      <c r="O199" s="18"/>
    </row>
    <row r="200" spans="1:15" s="15" customFormat="1" ht="18" customHeight="1">
      <c r="A200" s="53" t="s">
        <v>331</v>
      </c>
      <c r="B200" s="68" t="s">
        <v>47</v>
      </c>
      <c r="C200" s="53" t="s">
        <v>200</v>
      </c>
      <c r="D200" s="53" t="s">
        <v>128</v>
      </c>
      <c r="E200" s="53" t="s">
        <v>178</v>
      </c>
      <c r="F200" s="48">
        <v>5038.6</v>
      </c>
      <c r="G200" s="48">
        <v>5038.6</v>
      </c>
      <c r="H200" s="48">
        <v>5038.6</v>
      </c>
      <c r="I200" s="18"/>
      <c r="J200" s="18"/>
      <c r="K200" s="18">
        <v>-43</v>
      </c>
      <c r="O200" s="18"/>
    </row>
    <row r="201" spans="1:15" s="15" customFormat="1" ht="30" customHeight="1">
      <c r="A201" s="53" t="s">
        <v>701</v>
      </c>
      <c r="B201" s="52" t="s">
        <v>16</v>
      </c>
      <c r="C201" s="53" t="s">
        <v>200</v>
      </c>
      <c r="D201" s="53" t="s">
        <v>11</v>
      </c>
      <c r="E201" s="53" t="s">
        <v>163</v>
      </c>
      <c r="F201" s="48">
        <f>F202</f>
        <v>1958</v>
      </c>
      <c r="G201" s="48">
        <f>G202</f>
        <v>1958</v>
      </c>
      <c r="H201" s="48">
        <f>H202</f>
        <v>1958</v>
      </c>
      <c r="I201" s="18"/>
      <c r="J201" s="18"/>
      <c r="K201" s="18"/>
      <c r="O201" s="18"/>
    </row>
    <row r="202" spans="1:15" s="15" customFormat="1" ht="28.5" customHeight="1">
      <c r="A202" s="53" t="s">
        <v>702</v>
      </c>
      <c r="B202" s="52" t="s">
        <v>17</v>
      </c>
      <c r="C202" s="53" t="s">
        <v>200</v>
      </c>
      <c r="D202" s="53" t="s">
        <v>7</v>
      </c>
      <c r="E202" s="53" t="s">
        <v>178</v>
      </c>
      <c r="F202" s="48">
        <v>1958</v>
      </c>
      <c r="G202" s="48">
        <v>1958</v>
      </c>
      <c r="H202" s="48">
        <v>1958</v>
      </c>
      <c r="I202" s="18"/>
      <c r="J202" s="18"/>
      <c r="K202" s="18"/>
      <c r="O202" s="18"/>
    </row>
    <row r="203" spans="1:15" s="15" customFormat="1" ht="17.25" customHeight="1">
      <c r="A203" s="53" t="s">
        <v>703</v>
      </c>
      <c r="B203" s="68" t="s">
        <v>119</v>
      </c>
      <c r="C203" s="53" t="s">
        <v>200</v>
      </c>
      <c r="D203" s="53" t="s">
        <v>122</v>
      </c>
      <c r="E203" s="53" t="s">
        <v>163</v>
      </c>
      <c r="F203" s="48">
        <f>SUM(F204)</f>
        <v>9</v>
      </c>
      <c r="G203" s="48">
        <f>SUM(G204)</f>
        <v>9</v>
      </c>
      <c r="H203" s="48">
        <f>SUM(H204)</f>
        <v>9</v>
      </c>
      <c r="I203" s="18"/>
      <c r="J203" s="18"/>
      <c r="K203" s="18"/>
      <c r="O203" s="18"/>
    </row>
    <row r="204" spans="1:15" s="15" customFormat="1" ht="21.75" customHeight="1">
      <c r="A204" s="53" t="s">
        <v>704</v>
      </c>
      <c r="B204" s="68" t="s">
        <v>120</v>
      </c>
      <c r="C204" s="53" t="s">
        <v>200</v>
      </c>
      <c r="D204" s="53" t="s">
        <v>123</v>
      </c>
      <c r="E204" s="53" t="s">
        <v>178</v>
      </c>
      <c r="F204" s="48">
        <v>9</v>
      </c>
      <c r="G204" s="48">
        <v>9</v>
      </c>
      <c r="H204" s="48">
        <v>9</v>
      </c>
      <c r="I204" s="18"/>
      <c r="J204" s="18"/>
      <c r="K204" s="18">
        <v>33.6</v>
      </c>
      <c r="O204" s="18"/>
    </row>
    <row r="205" spans="1:15" s="15" customFormat="1" ht="73.5" customHeight="1">
      <c r="A205" s="53" t="s">
        <v>705</v>
      </c>
      <c r="B205" s="52" t="s">
        <v>560</v>
      </c>
      <c r="C205" s="53" t="s">
        <v>201</v>
      </c>
      <c r="D205" s="53"/>
      <c r="E205" s="53"/>
      <c r="F205" s="48">
        <f>F206+F208+F210</f>
        <v>4843.3</v>
      </c>
      <c r="G205" s="48">
        <f>G206+G208+G210</f>
        <v>4843.3</v>
      </c>
      <c r="H205" s="48">
        <f>H206+H208+H210</f>
        <v>4843.3</v>
      </c>
      <c r="I205" s="18"/>
      <c r="J205" s="18"/>
      <c r="K205" s="18"/>
      <c r="O205" s="18"/>
    </row>
    <row r="206" spans="1:15" s="15" customFormat="1" ht="57" customHeight="1">
      <c r="A206" s="53" t="s">
        <v>782</v>
      </c>
      <c r="B206" s="68" t="s">
        <v>46</v>
      </c>
      <c r="C206" s="53" t="s">
        <v>201</v>
      </c>
      <c r="D206" s="53" t="s">
        <v>44</v>
      </c>
      <c r="E206" s="53" t="s">
        <v>163</v>
      </c>
      <c r="F206" s="48">
        <f>F207</f>
        <v>4590.2</v>
      </c>
      <c r="G206" s="48">
        <f>G207</f>
        <v>4590.2</v>
      </c>
      <c r="H206" s="48">
        <f>H207</f>
        <v>4590.2</v>
      </c>
      <c r="I206" s="18"/>
      <c r="J206" s="18"/>
      <c r="K206" s="18"/>
      <c r="O206" s="18"/>
    </row>
    <row r="207" spans="1:15" s="15" customFormat="1" ht="31.5" customHeight="1">
      <c r="A207" s="53" t="s">
        <v>11</v>
      </c>
      <c r="B207" s="68" t="s">
        <v>130</v>
      </c>
      <c r="C207" s="53" t="s">
        <v>201</v>
      </c>
      <c r="D207" s="53" t="s">
        <v>45</v>
      </c>
      <c r="E207" s="53" t="s">
        <v>178</v>
      </c>
      <c r="F207" s="48">
        <v>4590.2</v>
      </c>
      <c r="G207" s="48">
        <v>4590.2</v>
      </c>
      <c r="H207" s="48">
        <v>4590.2</v>
      </c>
      <c r="I207" s="18"/>
      <c r="J207" s="18"/>
      <c r="K207" s="18"/>
      <c r="O207" s="18"/>
    </row>
    <row r="208" spans="1:15" s="15" customFormat="1" ht="33" customHeight="1">
      <c r="A208" s="53" t="s">
        <v>783</v>
      </c>
      <c r="B208" s="52" t="s">
        <v>16</v>
      </c>
      <c r="C208" s="53" t="s">
        <v>201</v>
      </c>
      <c r="D208" s="53" t="s">
        <v>11</v>
      </c>
      <c r="E208" s="53" t="s">
        <v>163</v>
      </c>
      <c r="F208" s="48">
        <f>F209</f>
        <v>248.1</v>
      </c>
      <c r="G208" s="48">
        <f>G209</f>
        <v>248.1</v>
      </c>
      <c r="H208" s="48">
        <f>H209</f>
        <v>248.1</v>
      </c>
      <c r="I208" s="18"/>
      <c r="J208" s="18"/>
      <c r="K208" s="18"/>
      <c r="O208" s="18"/>
    </row>
    <row r="209" spans="1:15" s="15" customFormat="1" ht="30.75" customHeight="1">
      <c r="A209" s="53" t="s">
        <v>784</v>
      </c>
      <c r="B209" s="52" t="s">
        <v>17</v>
      </c>
      <c r="C209" s="53" t="s">
        <v>201</v>
      </c>
      <c r="D209" s="53" t="s">
        <v>7</v>
      </c>
      <c r="E209" s="53" t="s">
        <v>178</v>
      </c>
      <c r="F209" s="48">
        <v>248.1</v>
      </c>
      <c r="G209" s="48">
        <v>248.1</v>
      </c>
      <c r="H209" s="48">
        <v>248.1</v>
      </c>
      <c r="I209" s="18"/>
      <c r="J209" s="18"/>
      <c r="K209" s="18"/>
      <c r="O209" s="18"/>
    </row>
    <row r="210" spans="1:15" s="15" customFormat="1" ht="21.75" customHeight="1">
      <c r="A210" s="53" t="s">
        <v>785</v>
      </c>
      <c r="B210" s="68" t="s">
        <v>119</v>
      </c>
      <c r="C210" s="53" t="s">
        <v>201</v>
      </c>
      <c r="D210" s="53" t="s">
        <v>122</v>
      </c>
      <c r="E210" s="53" t="s">
        <v>163</v>
      </c>
      <c r="F210" s="48">
        <f>SUM(F211)</f>
        <v>5</v>
      </c>
      <c r="G210" s="48">
        <f>SUM(G211)</f>
        <v>5</v>
      </c>
      <c r="H210" s="48">
        <f>SUM(H211)</f>
        <v>5</v>
      </c>
      <c r="I210" s="18"/>
      <c r="J210" s="18"/>
      <c r="K210" s="18"/>
      <c r="O210" s="18"/>
    </row>
    <row r="211" spans="1:15" s="15" customFormat="1" ht="22.5" customHeight="1">
      <c r="A211" s="53" t="s">
        <v>786</v>
      </c>
      <c r="B211" s="68" t="s">
        <v>120</v>
      </c>
      <c r="C211" s="53" t="s">
        <v>201</v>
      </c>
      <c r="D211" s="53" t="s">
        <v>123</v>
      </c>
      <c r="E211" s="53" t="s">
        <v>178</v>
      </c>
      <c r="F211" s="48">
        <v>5</v>
      </c>
      <c r="G211" s="48">
        <v>5</v>
      </c>
      <c r="H211" s="48">
        <v>5</v>
      </c>
      <c r="I211" s="18"/>
      <c r="J211" s="18"/>
      <c r="K211" s="18"/>
      <c r="O211" s="18"/>
    </row>
    <row r="212" spans="1:15" s="16" customFormat="1" ht="99" customHeight="1">
      <c r="A212" s="53" t="s">
        <v>68</v>
      </c>
      <c r="B212" s="52" t="s">
        <v>561</v>
      </c>
      <c r="C212" s="53" t="s">
        <v>466</v>
      </c>
      <c r="D212" s="53"/>
      <c r="E212" s="53"/>
      <c r="F212" s="48">
        <f aca="true" t="shared" si="15" ref="F212:H213">F213</f>
        <v>473.1</v>
      </c>
      <c r="G212" s="48">
        <f t="shared" si="15"/>
        <v>473.1</v>
      </c>
      <c r="H212" s="48">
        <f t="shared" si="15"/>
        <v>473.1</v>
      </c>
      <c r="I212" s="22"/>
      <c r="J212" s="22"/>
      <c r="K212" s="22"/>
      <c r="O212" s="22"/>
    </row>
    <row r="213" spans="1:15" s="14" customFormat="1" ht="58.5" customHeight="1">
      <c r="A213" s="53" t="s">
        <v>69</v>
      </c>
      <c r="B213" s="68" t="s">
        <v>46</v>
      </c>
      <c r="C213" s="53" t="s">
        <v>466</v>
      </c>
      <c r="D213" s="53" t="s">
        <v>44</v>
      </c>
      <c r="E213" s="53" t="s">
        <v>163</v>
      </c>
      <c r="F213" s="48">
        <f t="shared" si="15"/>
        <v>473.1</v>
      </c>
      <c r="G213" s="48">
        <f t="shared" si="15"/>
        <v>473.1</v>
      </c>
      <c r="H213" s="48">
        <f t="shared" si="15"/>
        <v>473.1</v>
      </c>
      <c r="I213" s="21"/>
      <c r="J213" s="21"/>
      <c r="K213" s="21"/>
      <c r="O213" s="21"/>
    </row>
    <row r="214" spans="1:15" s="15" customFormat="1" ht="24" customHeight="1">
      <c r="A214" s="53" t="s">
        <v>70</v>
      </c>
      <c r="B214" s="68" t="s">
        <v>47</v>
      </c>
      <c r="C214" s="53" t="s">
        <v>466</v>
      </c>
      <c r="D214" s="53" t="s">
        <v>128</v>
      </c>
      <c r="E214" s="53" t="s">
        <v>178</v>
      </c>
      <c r="F214" s="48">
        <v>473.1</v>
      </c>
      <c r="G214" s="48">
        <v>473.1</v>
      </c>
      <c r="H214" s="48">
        <v>473.1</v>
      </c>
      <c r="I214" s="18"/>
      <c r="J214" s="18"/>
      <c r="K214" s="18">
        <v>130</v>
      </c>
      <c r="O214" s="18"/>
    </row>
    <row r="215" spans="1:15" s="15" customFormat="1" ht="72" customHeight="1">
      <c r="A215" s="53" t="s">
        <v>71</v>
      </c>
      <c r="B215" s="52" t="s">
        <v>737</v>
      </c>
      <c r="C215" s="53" t="s">
        <v>593</v>
      </c>
      <c r="D215" s="53"/>
      <c r="E215" s="53"/>
      <c r="F215" s="48">
        <f aca="true" t="shared" si="16" ref="F215:H216">F216</f>
        <v>110</v>
      </c>
      <c r="G215" s="48">
        <f t="shared" si="16"/>
        <v>110</v>
      </c>
      <c r="H215" s="48">
        <f t="shared" si="16"/>
        <v>110</v>
      </c>
      <c r="I215" s="18"/>
      <c r="J215" s="18"/>
      <c r="K215" s="18"/>
      <c r="O215" s="18"/>
    </row>
    <row r="216" spans="1:15" s="15" customFormat="1" ht="35.25" customHeight="1">
      <c r="A216" s="53" t="s">
        <v>72</v>
      </c>
      <c r="B216" s="52" t="s">
        <v>16</v>
      </c>
      <c r="C216" s="53" t="s">
        <v>593</v>
      </c>
      <c r="D216" s="53" t="s">
        <v>11</v>
      </c>
      <c r="E216" s="53" t="s">
        <v>163</v>
      </c>
      <c r="F216" s="48">
        <f t="shared" si="16"/>
        <v>110</v>
      </c>
      <c r="G216" s="48">
        <f t="shared" si="16"/>
        <v>110</v>
      </c>
      <c r="H216" s="48">
        <f t="shared" si="16"/>
        <v>110</v>
      </c>
      <c r="I216" s="18"/>
      <c r="J216" s="18"/>
      <c r="K216" s="18"/>
      <c r="O216" s="18"/>
    </row>
    <row r="217" spans="1:15" s="15" customFormat="1" ht="36" customHeight="1">
      <c r="A217" s="53" t="s">
        <v>332</v>
      </c>
      <c r="B217" s="52" t="s">
        <v>17</v>
      </c>
      <c r="C217" s="53" t="s">
        <v>593</v>
      </c>
      <c r="D217" s="53" t="s">
        <v>7</v>
      </c>
      <c r="E217" s="53" t="s">
        <v>178</v>
      </c>
      <c r="F217" s="48">
        <v>110</v>
      </c>
      <c r="G217" s="48">
        <v>110</v>
      </c>
      <c r="H217" s="48">
        <v>110</v>
      </c>
      <c r="I217" s="18"/>
      <c r="J217" s="18"/>
      <c r="K217" s="18"/>
      <c r="O217" s="18"/>
    </row>
    <row r="218" spans="1:15" s="15" customFormat="1" ht="59.25" customHeight="1">
      <c r="A218" s="53" t="s">
        <v>1015</v>
      </c>
      <c r="B218" s="70" t="s">
        <v>318</v>
      </c>
      <c r="C218" s="63" t="s">
        <v>203</v>
      </c>
      <c r="D218" s="63"/>
      <c r="E218" s="63"/>
      <c r="F218" s="66">
        <f>F219+F238+F246</f>
        <v>113111.6</v>
      </c>
      <c r="G218" s="66">
        <f>G219+G238+G246</f>
        <v>100156.4</v>
      </c>
      <c r="H218" s="66">
        <f>H219+H238+H246</f>
        <v>121867.6</v>
      </c>
      <c r="I218" s="18"/>
      <c r="J218" s="18"/>
      <c r="K218" s="18"/>
      <c r="O218" s="18"/>
    </row>
    <row r="219" spans="1:15" s="15" customFormat="1" ht="34.5" customHeight="1">
      <c r="A219" s="53" t="s">
        <v>1016</v>
      </c>
      <c r="B219" s="81" t="s">
        <v>319</v>
      </c>
      <c r="C219" s="65" t="s">
        <v>204</v>
      </c>
      <c r="D219" s="65"/>
      <c r="E219" s="65"/>
      <c r="F219" s="57">
        <f>F229+F223+F220+F235+F232+F226</f>
        <v>103983.1</v>
      </c>
      <c r="G219" s="57">
        <f>G229+G223+G220+G235+G232+G226</f>
        <v>91027.9</v>
      </c>
      <c r="H219" s="57">
        <f>H229+H223+H220+H235+H232+H226</f>
        <v>112739.1</v>
      </c>
      <c r="I219" s="18"/>
      <c r="J219" s="18"/>
      <c r="K219" s="18"/>
      <c r="O219" s="18"/>
    </row>
    <row r="220" spans="1:15" s="15" customFormat="1" ht="85.5" customHeight="1">
      <c r="A220" s="53" t="s">
        <v>1017</v>
      </c>
      <c r="B220" s="69" t="s">
        <v>729</v>
      </c>
      <c r="C220" s="53" t="s">
        <v>595</v>
      </c>
      <c r="D220" s="53"/>
      <c r="E220" s="53"/>
      <c r="F220" s="48">
        <f aca="true" t="shared" si="17" ref="F220:H221">F221</f>
        <v>40871.9</v>
      </c>
      <c r="G220" s="48">
        <f t="shared" si="17"/>
        <v>41751.9</v>
      </c>
      <c r="H220" s="48">
        <f t="shared" si="17"/>
        <v>41751.9</v>
      </c>
      <c r="I220" s="18"/>
      <c r="J220" s="18"/>
      <c r="K220" s="18"/>
      <c r="O220" s="18"/>
    </row>
    <row r="221" spans="1:15" s="15" customFormat="1" ht="31.5" customHeight="1">
      <c r="A221" s="53" t="s">
        <v>893</v>
      </c>
      <c r="B221" s="52" t="s">
        <v>162</v>
      </c>
      <c r="C221" s="53" t="s">
        <v>595</v>
      </c>
      <c r="D221" s="53" t="s">
        <v>31</v>
      </c>
      <c r="E221" s="53" t="s">
        <v>417</v>
      </c>
      <c r="F221" s="48">
        <f t="shared" si="17"/>
        <v>40871.9</v>
      </c>
      <c r="G221" s="48">
        <f t="shared" si="17"/>
        <v>41751.9</v>
      </c>
      <c r="H221" s="48">
        <f t="shared" si="17"/>
        <v>41751.9</v>
      </c>
      <c r="I221" s="18"/>
      <c r="J221" s="18"/>
      <c r="K221" s="18"/>
      <c r="O221" s="18"/>
    </row>
    <row r="222" spans="1:15" s="15" customFormat="1" ht="24.75" customHeight="1">
      <c r="A222" s="53" t="s">
        <v>894</v>
      </c>
      <c r="B222" s="52" t="s">
        <v>33</v>
      </c>
      <c r="C222" s="53" t="s">
        <v>595</v>
      </c>
      <c r="D222" s="53" t="s">
        <v>32</v>
      </c>
      <c r="E222" s="53" t="s">
        <v>153</v>
      </c>
      <c r="F222" s="48">
        <v>40871.9</v>
      </c>
      <c r="G222" s="48">
        <v>41751.9</v>
      </c>
      <c r="H222" s="48">
        <v>41751.9</v>
      </c>
      <c r="I222" s="18"/>
      <c r="J222" s="18"/>
      <c r="K222" s="18"/>
      <c r="O222" s="18"/>
    </row>
    <row r="223" spans="1:15" s="15" customFormat="1" ht="111" customHeight="1">
      <c r="A223" s="53" t="s">
        <v>895</v>
      </c>
      <c r="B223" s="52" t="s">
        <v>394</v>
      </c>
      <c r="C223" s="53" t="s">
        <v>453</v>
      </c>
      <c r="D223" s="53"/>
      <c r="E223" s="53"/>
      <c r="F223" s="48">
        <f aca="true" t="shared" si="18" ref="F223:H224">F224</f>
        <v>61187.2</v>
      </c>
      <c r="G223" s="48">
        <f t="shared" si="18"/>
        <v>47476</v>
      </c>
      <c r="H223" s="48">
        <f t="shared" si="18"/>
        <v>69187.2</v>
      </c>
      <c r="I223" s="18"/>
      <c r="J223" s="18"/>
      <c r="K223" s="18"/>
      <c r="O223" s="18"/>
    </row>
    <row r="224" spans="1:15" s="15" customFormat="1" ht="30.75" customHeight="1">
      <c r="A224" s="53" t="s">
        <v>896</v>
      </c>
      <c r="B224" s="52" t="s">
        <v>162</v>
      </c>
      <c r="C224" s="53" t="s">
        <v>453</v>
      </c>
      <c r="D224" s="53" t="s">
        <v>31</v>
      </c>
      <c r="E224" s="53" t="s">
        <v>417</v>
      </c>
      <c r="F224" s="48">
        <f t="shared" si="18"/>
        <v>61187.2</v>
      </c>
      <c r="G224" s="48">
        <f t="shared" si="18"/>
        <v>47476</v>
      </c>
      <c r="H224" s="48">
        <f t="shared" si="18"/>
        <v>69187.2</v>
      </c>
      <c r="I224" s="18"/>
      <c r="J224" s="18"/>
      <c r="K224" s="18"/>
      <c r="O224" s="18"/>
    </row>
    <row r="225" spans="1:15" s="15" customFormat="1" ht="23.25" customHeight="1">
      <c r="A225" s="53" t="s">
        <v>333</v>
      </c>
      <c r="B225" s="52" t="s">
        <v>33</v>
      </c>
      <c r="C225" s="53" t="s">
        <v>453</v>
      </c>
      <c r="D225" s="53" t="s">
        <v>32</v>
      </c>
      <c r="E225" s="53" t="s">
        <v>153</v>
      </c>
      <c r="F225" s="48">
        <v>61187.2</v>
      </c>
      <c r="G225" s="48">
        <v>47476</v>
      </c>
      <c r="H225" s="48">
        <v>69187.2</v>
      </c>
      <c r="I225" s="18"/>
      <c r="J225" s="18"/>
      <c r="K225" s="18"/>
      <c r="O225" s="18"/>
    </row>
    <row r="226" spans="1:15" s="15" customFormat="1" ht="99" customHeight="1">
      <c r="A226" s="53" t="s">
        <v>334</v>
      </c>
      <c r="B226" s="52" t="s">
        <v>1005</v>
      </c>
      <c r="C226" s="53" t="s">
        <v>1006</v>
      </c>
      <c r="D226" s="53"/>
      <c r="E226" s="53"/>
      <c r="F226" s="48">
        <f aca="true" t="shared" si="19" ref="F226:H227">F227</f>
        <v>1280</v>
      </c>
      <c r="G226" s="48">
        <f t="shared" si="19"/>
        <v>1280</v>
      </c>
      <c r="H226" s="48">
        <f t="shared" si="19"/>
        <v>1280</v>
      </c>
      <c r="I226" s="18"/>
      <c r="J226" s="18"/>
      <c r="K226" s="18"/>
      <c r="O226" s="18"/>
    </row>
    <row r="227" spans="1:15" s="15" customFormat="1" ht="23.25" customHeight="1">
      <c r="A227" s="53" t="s">
        <v>73</v>
      </c>
      <c r="B227" s="68" t="s">
        <v>14</v>
      </c>
      <c r="C227" s="53" t="s">
        <v>1006</v>
      </c>
      <c r="D227" s="53" t="s">
        <v>19</v>
      </c>
      <c r="E227" s="53" t="s">
        <v>417</v>
      </c>
      <c r="F227" s="48">
        <f t="shared" si="19"/>
        <v>1280</v>
      </c>
      <c r="G227" s="48">
        <f t="shared" si="19"/>
        <v>1280</v>
      </c>
      <c r="H227" s="48">
        <f t="shared" si="19"/>
        <v>1280</v>
      </c>
      <c r="I227" s="18"/>
      <c r="J227" s="18"/>
      <c r="K227" s="18"/>
      <c r="O227" s="18"/>
    </row>
    <row r="228" spans="1:15" s="15" customFormat="1" ht="23.25" customHeight="1">
      <c r="A228" s="53" t="s">
        <v>74</v>
      </c>
      <c r="B228" s="68" t="s">
        <v>15</v>
      </c>
      <c r="C228" s="53" t="s">
        <v>1006</v>
      </c>
      <c r="D228" s="53" t="s">
        <v>18</v>
      </c>
      <c r="E228" s="53" t="s">
        <v>173</v>
      </c>
      <c r="F228" s="48">
        <v>1280</v>
      </c>
      <c r="G228" s="48">
        <v>1280</v>
      </c>
      <c r="H228" s="48">
        <v>1280</v>
      </c>
      <c r="I228" s="18"/>
      <c r="J228" s="18"/>
      <c r="K228" s="18"/>
      <c r="O228" s="18"/>
    </row>
    <row r="229" spans="1:15" s="15" customFormat="1" ht="83.25" customHeight="1">
      <c r="A229" s="53" t="s">
        <v>75</v>
      </c>
      <c r="B229" s="52" t="s">
        <v>730</v>
      </c>
      <c r="C229" s="53" t="s">
        <v>594</v>
      </c>
      <c r="D229" s="53"/>
      <c r="E229" s="53"/>
      <c r="F229" s="48">
        <f aca="true" t="shared" si="20" ref="F229:H230">F230</f>
        <v>530</v>
      </c>
      <c r="G229" s="48">
        <f t="shared" si="20"/>
        <v>500</v>
      </c>
      <c r="H229" s="48">
        <f t="shared" si="20"/>
        <v>500</v>
      </c>
      <c r="I229" s="18"/>
      <c r="J229" s="18"/>
      <c r="K229" s="18"/>
      <c r="O229" s="18"/>
    </row>
    <row r="230" spans="1:15" s="15" customFormat="1" ht="21.75" customHeight="1">
      <c r="A230" s="53" t="s">
        <v>76</v>
      </c>
      <c r="B230" s="68" t="s">
        <v>119</v>
      </c>
      <c r="C230" s="53" t="s">
        <v>594</v>
      </c>
      <c r="D230" s="53" t="s">
        <v>122</v>
      </c>
      <c r="E230" s="53" t="s">
        <v>417</v>
      </c>
      <c r="F230" s="48">
        <f>F231</f>
        <v>530</v>
      </c>
      <c r="G230" s="48">
        <f t="shared" si="20"/>
        <v>500</v>
      </c>
      <c r="H230" s="48">
        <f t="shared" si="20"/>
        <v>500</v>
      </c>
      <c r="I230" s="18"/>
      <c r="J230" s="18"/>
      <c r="K230" s="18"/>
      <c r="O230" s="18"/>
    </row>
    <row r="231" spans="1:15" s="15" customFormat="1" ht="47.25" customHeight="1">
      <c r="A231" s="53" t="s">
        <v>77</v>
      </c>
      <c r="B231" s="69" t="s">
        <v>6</v>
      </c>
      <c r="C231" s="53" t="s">
        <v>594</v>
      </c>
      <c r="D231" s="53" t="s">
        <v>159</v>
      </c>
      <c r="E231" s="53" t="s">
        <v>173</v>
      </c>
      <c r="F231" s="48">
        <v>530</v>
      </c>
      <c r="G231" s="48">
        <v>500</v>
      </c>
      <c r="H231" s="48">
        <v>500</v>
      </c>
      <c r="I231" s="18"/>
      <c r="J231" s="18"/>
      <c r="K231" s="18">
        <v>215</v>
      </c>
      <c r="L231" s="15">
        <v>300</v>
      </c>
      <c r="O231" s="18"/>
    </row>
    <row r="232" spans="1:15" s="15" customFormat="1" ht="80.25" customHeight="1">
      <c r="A232" s="53" t="s">
        <v>78</v>
      </c>
      <c r="B232" s="52" t="s">
        <v>732</v>
      </c>
      <c r="C232" s="53" t="s">
        <v>731</v>
      </c>
      <c r="D232" s="53"/>
      <c r="E232" s="53"/>
      <c r="F232" s="48">
        <f aca="true" t="shared" si="21" ref="F232:H233">F233</f>
        <v>30</v>
      </c>
      <c r="G232" s="48">
        <f t="shared" si="21"/>
        <v>20</v>
      </c>
      <c r="H232" s="48">
        <f t="shared" si="21"/>
        <v>20</v>
      </c>
      <c r="I232" s="18"/>
      <c r="J232" s="18"/>
      <c r="K232" s="18"/>
      <c r="O232" s="18"/>
    </row>
    <row r="233" spans="1:15" s="15" customFormat="1" ht="16.5" customHeight="1">
      <c r="A233" s="53" t="s">
        <v>79</v>
      </c>
      <c r="B233" s="68" t="s">
        <v>119</v>
      </c>
      <c r="C233" s="53" t="s">
        <v>731</v>
      </c>
      <c r="D233" s="53" t="s">
        <v>122</v>
      </c>
      <c r="E233" s="53" t="s">
        <v>417</v>
      </c>
      <c r="F233" s="48">
        <f t="shared" si="21"/>
        <v>30</v>
      </c>
      <c r="G233" s="48">
        <f t="shared" si="21"/>
        <v>20</v>
      </c>
      <c r="H233" s="48">
        <f t="shared" si="21"/>
        <v>20</v>
      </c>
      <c r="I233" s="18"/>
      <c r="J233" s="18"/>
      <c r="K233" s="18"/>
      <c r="O233" s="18"/>
    </row>
    <row r="234" spans="1:15" s="15" customFormat="1" ht="45.75" customHeight="1">
      <c r="A234" s="53" t="s">
        <v>482</v>
      </c>
      <c r="B234" s="69" t="s">
        <v>6</v>
      </c>
      <c r="C234" s="53" t="s">
        <v>731</v>
      </c>
      <c r="D234" s="53" t="s">
        <v>159</v>
      </c>
      <c r="E234" s="53" t="s">
        <v>173</v>
      </c>
      <c r="F234" s="48">
        <v>30</v>
      </c>
      <c r="G234" s="48">
        <v>20</v>
      </c>
      <c r="H234" s="48">
        <v>20</v>
      </c>
      <c r="I234" s="18"/>
      <c r="J234" s="18"/>
      <c r="K234" s="18"/>
      <c r="O234" s="18"/>
    </row>
    <row r="235" spans="1:15" s="15" customFormat="1" ht="148.5" customHeight="1">
      <c r="A235" s="53" t="s">
        <v>706</v>
      </c>
      <c r="B235" s="77" t="s">
        <v>468</v>
      </c>
      <c r="C235" s="53" t="s">
        <v>467</v>
      </c>
      <c r="D235" s="53"/>
      <c r="E235" s="53"/>
      <c r="F235" s="48">
        <f aca="true" t="shared" si="22" ref="F235:H236">F236</f>
        <v>84</v>
      </c>
      <c r="G235" s="48">
        <f t="shared" si="22"/>
        <v>0</v>
      </c>
      <c r="H235" s="48">
        <f t="shared" si="22"/>
        <v>0</v>
      </c>
      <c r="I235" s="18"/>
      <c r="J235" s="18"/>
      <c r="K235" s="18"/>
      <c r="O235" s="18"/>
    </row>
    <row r="236" spans="1:15" s="15" customFormat="1" ht="33" customHeight="1">
      <c r="A236" s="53" t="s">
        <v>897</v>
      </c>
      <c r="B236" s="52" t="s">
        <v>16</v>
      </c>
      <c r="C236" s="53" t="s">
        <v>467</v>
      </c>
      <c r="D236" s="53" t="s">
        <v>11</v>
      </c>
      <c r="E236" s="53" t="s">
        <v>417</v>
      </c>
      <c r="F236" s="48">
        <f t="shared" si="22"/>
        <v>84</v>
      </c>
      <c r="G236" s="48">
        <f t="shared" si="22"/>
        <v>0</v>
      </c>
      <c r="H236" s="48">
        <f t="shared" si="22"/>
        <v>0</v>
      </c>
      <c r="I236" s="18"/>
      <c r="J236" s="18"/>
      <c r="K236" s="18"/>
      <c r="O236" s="18"/>
    </row>
    <row r="237" spans="1:15" s="15" customFormat="1" ht="34.5" customHeight="1">
      <c r="A237" s="53" t="s">
        <v>898</v>
      </c>
      <c r="B237" s="52" t="s">
        <v>17</v>
      </c>
      <c r="C237" s="53" t="s">
        <v>467</v>
      </c>
      <c r="D237" s="53" t="s">
        <v>7</v>
      </c>
      <c r="E237" s="53" t="s">
        <v>153</v>
      </c>
      <c r="F237" s="48">
        <v>84</v>
      </c>
      <c r="G237" s="48">
        <v>0</v>
      </c>
      <c r="H237" s="48">
        <v>0</v>
      </c>
      <c r="I237" s="18"/>
      <c r="J237" s="18"/>
      <c r="K237" s="18"/>
      <c r="M237" s="41">
        <v>59.3</v>
      </c>
      <c r="O237" s="18"/>
    </row>
    <row r="238" spans="1:15" s="15" customFormat="1" ht="35.25" customHeight="1">
      <c r="A238" s="53" t="s">
        <v>899</v>
      </c>
      <c r="B238" s="71" t="s">
        <v>154</v>
      </c>
      <c r="C238" s="65" t="s">
        <v>205</v>
      </c>
      <c r="D238" s="65"/>
      <c r="E238" s="65"/>
      <c r="F238" s="56">
        <f>F239</f>
        <v>3388.2</v>
      </c>
      <c r="G238" s="56">
        <f>G239</f>
        <v>3388.2</v>
      </c>
      <c r="H238" s="56">
        <f>H239</f>
        <v>3388.2</v>
      </c>
      <c r="I238" s="18"/>
      <c r="J238" s="18"/>
      <c r="K238" s="18"/>
      <c r="M238" s="41">
        <v>-0.6</v>
      </c>
      <c r="O238" s="18"/>
    </row>
    <row r="239" spans="1:15" s="15" customFormat="1" ht="85.5" customHeight="1">
      <c r="A239" s="53" t="s">
        <v>483</v>
      </c>
      <c r="B239" s="52" t="s">
        <v>597</v>
      </c>
      <c r="C239" s="53" t="s">
        <v>206</v>
      </c>
      <c r="D239" s="53"/>
      <c r="E239" s="53"/>
      <c r="F239" s="55">
        <f>F240+F242+F244</f>
        <v>3388.2</v>
      </c>
      <c r="G239" s="55">
        <f>G240+G242+G244</f>
        <v>3388.2</v>
      </c>
      <c r="H239" s="55">
        <f>H240+H242+H244</f>
        <v>3388.2</v>
      </c>
      <c r="I239" s="18"/>
      <c r="J239" s="18"/>
      <c r="K239" s="18"/>
      <c r="O239" s="18"/>
    </row>
    <row r="240" spans="1:15" s="15" customFormat="1" ht="54.75" customHeight="1">
      <c r="A240" s="53" t="s">
        <v>484</v>
      </c>
      <c r="B240" s="68" t="s">
        <v>46</v>
      </c>
      <c r="C240" s="53" t="s">
        <v>206</v>
      </c>
      <c r="D240" s="53" t="s">
        <v>44</v>
      </c>
      <c r="E240" s="53" t="s">
        <v>417</v>
      </c>
      <c r="F240" s="55">
        <f>F241</f>
        <v>3268.4</v>
      </c>
      <c r="G240" s="55">
        <f>G241</f>
        <v>3268.4</v>
      </c>
      <c r="H240" s="55">
        <f>H241</f>
        <v>3268.4</v>
      </c>
      <c r="I240" s="18"/>
      <c r="J240" s="18"/>
      <c r="K240" s="18">
        <v>996</v>
      </c>
      <c r="O240" s="18"/>
    </row>
    <row r="241" spans="1:15" s="15" customFormat="1" ht="18.75" customHeight="1">
      <c r="A241" s="53" t="s">
        <v>707</v>
      </c>
      <c r="B241" s="68" t="s">
        <v>47</v>
      </c>
      <c r="C241" s="53" t="s">
        <v>206</v>
      </c>
      <c r="D241" s="53" t="s">
        <v>128</v>
      </c>
      <c r="E241" s="53" t="s">
        <v>153</v>
      </c>
      <c r="F241" s="48">
        <v>3268.4</v>
      </c>
      <c r="G241" s="48">
        <v>3268.4</v>
      </c>
      <c r="H241" s="48">
        <v>3268.4</v>
      </c>
      <c r="I241" s="18"/>
      <c r="J241" s="18"/>
      <c r="K241" s="18"/>
      <c r="O241" s="18"/>
    </row>
    <row r="242" spans="1:15" s="15" customFormat="1" ht="28.5" customHeight="1">
      <c r="A242" s="53" t="s">
        <v>708</v>
      </c>
      <c r="B242" s="52" t="s">
        <v>16</v>
      </c>
      <c r="C242" s="53" t="s">
        <v>206</v>
      </c>
      <c r="D242" s="53" t="s">
        <v>11</v>
      </c>
      <c r="E242" s="53" t="s">
        <v>417</v>
      </c>
      <c r="F242" s="55">
        <f>F243</f>
        <v>119.6</v>
      </c>
      <c r="G242" s="55">
        <f>G243</f>
        <v>119.6</v>
      </c>
      <c r="H242" s="55">
        <f>H243</f>
        <v>119.6</v>
      </c>
      <c r="I242" s="18"/>
      <c r="J242" s="18"/>
      <c r="K242" s="18"/>
      <c r="M242" s="41">
        <v>0.6</v>
      </c>
      <c r="O242" s="18"/>
    </row>
    <row r="243" spans="1:15" s="15" customFormat="1" ht="28.5" customHeight="1">
      <c r="A243" s="53" t="s">
        <v>709</v>
      </c>
      <c r="B243" s="52" t="s">
        <v>17</v>
      </c>
      <c r="C243" s="53" t="s">
        <v>206</v>
      </c>
      <c r="D243" s="53" t="s">
        <v>7</v>
      </c>
      <c r="E243" s="53" t="s">
        <v>153</v>
      </c>
      <c r="F243" s="48">
        <v>119.6</v>
      </c>
      <c r="G243" s="48">
        <v>119.6</v>
      </c>
      <c r="H243" s="48">
        <v>119.6</v>
      </c>
      <c r="I243" s="18"/>
      <c r="J243" s="18"/>
      <c r="K243" s="18"/>
      <c r="O243" s="18"/>
    </row>
    <row r="244" spans="1:15" s="15" customFormat="1" ht="26.25" customHeight="1">
      <c r="A244" s="53" t="s">
        <v>485</v>
      </c>
      <c r="B244" s="68" t="s">
        <v>119</v>
      </c>
      <c r="C244" s="53" t="s">
        <v>206</v>
      </c>
      <c r="D244" s="53" t="s">
        <v>122</v>
      </c>
      <c r="E244" s="53" t="s">
        <v>417</v>
      </c>
      <c r="F244" s="48">
        <f>SUM(F245)</f>
        <v>0.2</v>
      </c>
      <c r="G244" s="48">
        <f>SUM(G245)</f>
        <v>0.2</v>
      </c>
      <c r="H244" s="48">
        <f>SUM(H245)</f>
        <v>0.2</v>
      </c>
      <c r="I244" s="18"/>
      <c r="J244" s="18"/>
      <c r="K244" s="18"/>
      <c r="O244" s="18"/>
    </row>
    <row r="245" spans="1:15" s="15" customFormat="1" ht="15.75" customHeight="1">
      <c r="A245" s="53" t="s">
        <v>900</v>
      </c>
      <c r="B245" s="68" t="s">
        <v>120</v>
      </c>
      <c r="C245" s="53" t="s">
        <v>206</v>
      </c>
      <c r="D245" s="53" t="s">
        <v>123</v>
      </c>
      <c r="E245" s="53" t="s">
        <v>153</v>
      </c>
      <c r="F245" s="48">
        <v>0.2</v>
      </c>
      <c r="G245" s="48">
        <v>0.2</v>
      </c>
      <c r="H245" s="48">
        <v>0.2</v>
      </c>
      <c r="I245" s="18"/>
      <c r="J245" s="18"/>
      <c r="K245" s="18"/>
      <c r="O245" s="18"/>
    </row>
    <row r="246" spans="1:15" s="15" customFormat="1" ht="18" customHeight="1">
      <c r="A246" s="53" t="s">
        <v>901</v>
      </c>
      <c r="B246" s="81" t="s">
        <v>209</v>
      </c>
      <c r="C246" s="65" t="s">
        <v>207</v>
      </c>
      <c r="D246" s="65"/>
      <c r="E246" s="65"/>
      <c r="F246" s="57">
        <f>SUM(F254+F257+F247)</f>
        <v>5740.299999999999</v>
      </c>
      <c r="G246" s="57">
        <f>SUM(G254+G257+G247)</f>
        <v>5740.299999999999</v>
      </c>
      <c r="H246" s="57">
        <f>SUM(H254+H257+H247)</f>
        <v>5740.299999999999</v>
      </c>
      <c r="I246" s="18"/>
      <c r="J246" s="18"/>
      <c r="K246" s="18">
        <v>148</v>
      </c>
      <c r="O246" s="18"/>
    </row>
    <row r="247" spans="1:15" s="15" customFormat="1" ht="72.75" customHeight="1">
      <c r="A247" s="53" t="s">
        <v>7</v>
      </c>
      <c r="B247" s="52" t="s">
        <v>598</v>
      </c>
      <c r="C247" s="53" t="s">
        <v>599</v>
      </c>
      <c r="D247" s="53"/>
      <c r="E247" s="53"/>
      <c r="F247" s="48">
        <f>SUM(F248+F250+F252)</f>
        <v>3764.2</v>
      </c>
      <c r="G247" s="48">
        <f>SUM(G248+G250+G252)</f>
        <v>3764.2</v>
      </c>
      <c r="H247" s="48">
        <f>SUM(H248+H250+H252)</f>
        <v>3764.2</v>
      </c>
      <c r="I247" s="18"/>
      <c r="J247" s="18"/>
      <c r="K247" s="18"/>
      <c r="O247" s="18"/>
    </row>
    <row r="248" spans="1:15" s="15" customFormat="1" ht="54.75" customHeight="1">
      <c r="A248" s="53" t="s">
        <v>486</v>
      </c>
      <c r="B248" s="68" t="s">
        <v>46</v>
      </c>
      <c r="C248" s="53" t="s">
        <v>599</v>
      </c>
      <c r="D248" s="53" t="s">
        <v>44</v>
      </c>
      <c r="E248" s="53" t="s">
        <v>417</v>
      </c>
      <c r="F248" s="48">
        <f>SUM(F249)</f>
        <v>3176.7</v>
      </c>
      <c r="G248" s="48">
        <f>SUM(G249)</f>
        <v>3176.7</v>
      </c>
      <c r="H248" s="48">
        <f>SUM(H249)</f>
        <v>3176.7</v>
      </c>
      <c r="I248" s="18"/>
      <c r="J248" s="18"/>
      <c r="K248" s="18"/>
      <c r="O248" s="18"/>
    </row>
    <row r="249" spans="1:15" s="15" customFormat="1" ht="19.5" customHeight="1">
      <c r="A249" s="53" t="s">
        <v>487</v>
      </c>
      <c r="B249" s="68" t="s">
        <v>47</v>
      </c>
      <c r="C249" s="53" t="s">
        <v>599</v>
      </c>
      <c r="D249" s="53" t="s">
        <v>128</v>
      </c>
      <c r="E249" s="53" t="s">
        <v>153</v>
      </c>
      <c r="F249" s="48">
        <v>3176.7</v>
      </c>
      <c r="G249" s="48">
        <v>3176.7</v>
      </c>
      <c r="H249" s="48">
        <v>3176.7</v>
      </c>
      <c r="I249" s="18"/>
      <c r="J249" s="18"/>
      <c r="K249" s="18"/>
      <c r="O249" s="18"/>
    </row>
    <row r="250" spans="1:15" s="15" customFormat="1" ht="38.25" customHeight="1">
      <c r="A250" s="53" t="s">
        <v>488</v>
      </c>
      <c r="B250" s="52" t="s">
        <v>16</v>
      </c>
      <c r="C250" s="53" t="s">
        <v>599</v>
      </c>
      <c r="D250" s="53" t="s">
        <v>11</v>
      </c>
      <c r="E250" s="53" t="s">
        <v>417</v>
      </c>
      <c r="F250" s="48">
        <f>SUM(F251)</f>
        <v>587</v>
      </c>
      <c r="G250" s="48">
        <f>SUM(G251)</f>
        <v>587</v>
      </c>
      <c r="H250" s="48">
        <f>SUM(H251)</f>
        <v>587</v>
      </c>
      <c r="I250" s="18"/>
      <c r="J250" s="18"/>
      <c r="K250" s="18"/>
      <c r="O250" s="18"/>
    </row>
    <row r="251" spans="1:15" s="15" customFormat="1" ht="31.5" customHeight="1">
      <c r="A251" s="53" t="s">
        <v>489</v>
      </c>
      <c r="B251" s="52" t="s">
        <v>17</v>
      </c>
      <c r="C251" s="53" t="s">
        <v>599</v>
      </c>
      <c r="D251" s="53" t="s">
        <v>7</v>
      </c>
      <c r="E251" s="53" t="s">
        <v>153</v>
      </c>
      <c r="F251" s="48">
        <v>587</v>
      </c>
      <c r="G251" s="48">
        <v>587</v>
      </c>
      <c r="H251" s="48">
        <v>587</v>
      </c>
      <c r="I251" s="18"/>
      <c r="J251" s="18"/>
      <c r="K251" s="18"/>
      <c r="O251" s="18"/>
    </row>
    <row r="252" spans="1:15" s="15" customFormat="1" ht="15" customHeight="1">
      <c r="A252" s="53" t="s">
        <v>490</v>
      </c>
      <c r="B252" s="68" t="s">
        <v>119</v>
      </c>
      <c r="C252" s="53" t="s">
        <v>599</v>
      </c>
      <c r="D252" s="53" t="s">
        <v>122</v>
      </c>
      <c r="E252" s="53" t="s">
        <v>417</v>
      </c>
      <c r="F252" s="48">
        <f>SUM(F253)</f>
        <v>0.5</v>
      </c>
      <c r="G252" s="48">
        <f>SUM(G253)</f>
        <v>0.5</v>
      </c>
      <c r="H252" s="48">
        <f>SUM(H253)</f>
        <v>0.5</v>
      </c>
      <c r="I252" s="18"/>
      <c r="J252" s="18"/>
      <c r="K252" s="18"/>
      <c r="O252" s="18"/>
    </row>
    <row r="253" spans="1:15" s="15" customFormat="1" ht="18" customHeight="1">
      <c r="A253" s="53" t="s">
        <v>491</v>
      </c>
      <c r="B253" s="68" t="s">
        <v>120</v>
      </c>
      <c r="C253" s="53" t="s">
        <v>599</v>
      </c>
      <c r="D253" s="53" t="s">
        <v>123</v>
      </c>
      <c r="E253" s="53" t="s">
        <v>153</v>
      </c>
      <c r="F253" s="48">
        <v>0.5</v>
      </c>
      <c r="G253" s="48">
        <v>0.5</v>
      </c>
      <c r="H253" s="48">
        <v>0.5</v>
      </c>
      <c r="I253" s="18"/>
      <c r="J253" s="18"/>
      <c r="K253" s="18"/>
      <c r="M253" s="41">
        <v>185</v>
      </c>
      <c r="O253" s="18"/>
    </row>
    <row r="254" spans="1:15" s="15" customFormat="1" ht="81" customHeight="1">
      <c r="A254" s="53" t="s">
        <v>492</v>
      </c>
      <c r="B254" s="79" t="s">
        <v>563</v>
      </c>
      <c r="C254" s="53" t="s">
        <v>208</v>
      </c>
      <c r="D254" s="53"/>
      <c r="E254" s="53"/>
      <c r="F254" s="48">
        <f aca="true" t="shared" si="23" ref="F254:H255">SUM(F255)</f>
        <v>606.1</v>
      </c>
      <c r="G254" s="48">
        <f t="shared" si="23"/>
        <v>606.1</v>
      </c>
      <c r="H254" s="48">
        <f t="shared" si="23"/>
        <v>606.1</v>
      </c>
      <c r="I254" s="18"/>
      <c r="J254" s="18"/>
      <c r="K254" s="18"/>
      <c r="O254" s="18"/>
    </row>
    <row r="255" spans="1:15" s="15" customFormat="1" ht="17.25" customHeight="1">
      <c r="A255" s="53" t="s">
        <v>493</v>
      </c>
      <c r="B255" s="68" t="s">
        <v>119</v>
      </c>
      <c r="C255" s="53" t="s">
        <v>208</v>
      </c>
      <c r="D255" s="53" t="s">
        <v>122</v>
      </c>
      <c r="E255" s="53" t="s">
        <v>417</v>
      </c>
      <c r="F255" s="48">
        <f t="shared" si="23"/>
        <v>606.1</v>
      </c>
      <c r="G255" s="48">
        <f t="shared" si="23"/>
        <v>606.1</v>
      </c>
      <c r="H255" s="48">
        <f t="shared" si="23"/>
        <v>606.1</v>
      </c>
      <c r="I255" s="18"/>
      <c r="J255" s="18"/>
      <c r="K255" s="18"/>
      <c r="O255" s="18"/>
    </row>
    <row r="256" spans="1:15" s="15" customFormat="1" ht="46.5" customHeight="1">
      <c r="A256" s="53" t="s">
        <v>494</v>
      </c>
      <c r="B256" s="69" t="s">
        <v>6</v>
      </c>
      <c r="C256" s="53" t="s">
        <v>208</v>
      </c>
      <c r="D256" s="53" t="s">
        <v>159</v>
      </c>
      <c r="E256" s="53" t="s">
        <v>173</v>
      </c>
      <c r="F256" s="48">
        <v>606.1</v>
      </c>
      <c r="G256" s="48">
        <v>606.1</v>
      </c>
      <c r="H256" s="48">
        <v>606.1</v>
      </c>
      <c r="I256" s="18"/>
      <c r="J256" s="18"/>
      <c r="K256" s="18"/>
      <c r="O256" s="18"/>
    </row>
    <row r="257" spans="1:15" s="15" customFormat="1" ht="96" customHeight="1">
      <c r="A257" s="53" t="s">
        <v>495</v>
      </c>
      <c r="B257" s="68" t="s">
        <v>570</v>
      </c>
      <c r="C257" s="53" t="s">
        <v>596</v>
      </c>
      <c r="D257" s="53"/>
      <c r="E257" s="65"/>
      <c r="F257" s="48">
        <f aca="true" t="shared" si="24" ref="F257:H258">SUM(F258)</f>
        <v>1370</v>
      </c>
      <c r="G257" s="48">
        <f t="shared" si="24"/>
        <v>1370</v>
      </c>
      <c r="H257" s="48">
        <f t="shared" si="24"/>
        <v>1370</v>
      </c>
      <c r="I257" s="18"/>
      <c r="J257" s="18"/>
      <c r="K257" s="18"/>
      <c r="O257" s="18"/>
    </row>
    <row r="258" spans="1:15" s="15" customFormat="1" ht="16.5" customHeight="1">
      <c r="A258" s="53" t="s">
        <v>496</v>
      </c>
      <c r="B258" s="68" t="s">
        <v>14</v>
      </c>
      <c r="C258" s="53" t="s">
        <v>596</v>
      </c>
      <c r="D258" s="53" t="s">
        <v>19</v>
      </c>
      <c r="E258" s="53" t="s">
        <v>417</v>
      </c>
      <c r="F258" s="48">
        <f t="shared" si="24"/>
        <v>1370</v>
      </c>
      <c r="G258" s="48">
        <f t="shared" si="24"/>
        <v>1370</v>
      </c>
      <c r="H258" s="48">
        <f t="shared" si="24"/>
        <v>1370</v>
      </c>
      <c r="I258" s="18"/>
      <c r="J258" s="18"/>
      <c r="K258" s="18"/>
      <c r="O258" s="18"/>
    </row>
    <row r="259" spans="1:15" s="15" customFormat="1" ht="18" customHeight="1">
      <c r="A259" s="53" t="s">
        <v>902</v>
      </c>
      <c r="B259" s="68" t="s">
        <v>15</v>
      </c>
      <c r="C259" s="53" t="s">
        <v>596</v>
      </c>
      <c r="D259" s="53" t="s">
        <v>18</v>
      </c>
      <c r="E259" s="53" t="s">
        <v>153</v>
      </c>
      <c r="F259" s="48">
        <v>1370</v>
      </c>
      <c r="G259" s="48">
        <v>1370</v>
      </c>
      <c r="H259" s="48">
        <v>1370</v>
      </c>
      <c r="I259" s="18"/>
      <c r="J259" s="18"/>
      <c r="K259" s="18"/>
      <c r="M259" s="41">
        <v>4284.9</v>
      </c>
      <c r="O259" s="18"/>
    </row>
    <row r="260" spans="1:15" s="15" customFormat="1" ht="42" customHeight="1">
      <c r="A260" s="53" t="s">
        <v>903</v>
      </c>
      <c r="B260" s="70" t="s">
        <v>155</v>
      </c>
      <c r="C260" s="63" t="s">
        <v>210</v>
      </c>
      <c r="D260" s="63"/>
      <c r="E260" s="63"/>
      <c r="F260" s="66">
        <f>F261+F282+F289+F278+F296</f>
        <v>4755.299999999999</v>
      </c>
      <c r="G260" s="66">
        <f>G261+G282+G289+G278+G296</f>
        <v>3965.2999999999997</v>
      </c>
      <c r="H260" s="66">
        <f>H261+H282+H289+H278+H296</f>
        <v>3965.2999999999997</v>
      </c>
      <c r="I260" s="18"/>
      <c r="J260" s="18"/>
      <c r="K260" s="18"/>
      <c r="O260" s="18"/>
    </row>
    <row r="261" spans="1:15" s="15" customFormat="1" ht="58.5" customHeight="1">
      <c r="A261" s="53" t="s">
        <v>904</v>
      </c>
      <c r="B261" s="71" t="s">
        <v>156</v>
      </c>
      <c r="C261" s="65" t="s">
        <v>211</v>
      </c>
      <c r="D261" s="65"/>
      <c r="E261" s="65"/>
      <c r="F261" s="57">
        <f>F272+F275+F262+F269</f>
        <v>3755.2999999999997</v>
      </c>
      <c r="G261" s="57">
        <f>G272+G275+G262+G269</f>
        <v>3755.2999999999997</v>
      </c>
      <c r="H261" s="57">
        <f>H272+H275+H262+H269</f>
        <v>3755.2999999999997</v>
      </c>
      <c r="I261" s="18"/>
      <c r="J261" s="18"/>
      <c r="K261" s="18"/>
      <c r="M261" s="41">
        <v>16</v>
      </c>
      <c r="O261" s="18"/>
    </row>
    <row r="262" spans="1:15" s="15" customFormat="1" ht="109.5" customHeight="1">
      <c r="A262" s="53" t="s">
        <v>497</v>
      </c>
      <c r="B262" s="52" t="s">
        <v>602</v>
      </c>
      <c r="C262" s="53" t="s">
        <v>603</v>
      </c>
      <c r="D262" s="53"/>
      <c r="E262" s="53"/>
      <c r="F262" s="48">
        <f>F265+F263+F267</f>
        <v>3405.4999999999995</v>
      </c>
      <c r="G262" s="48">
        <f>G265+G263+G267</f>
        <v>3405.4999999999995</v>
      </c>
      <c r="H262" s="48">
        <f>H265+H263+H267</f>
        <v>3405.4999999999995</v>
      </c>
      <c r="I262" s="18"/>
      <c r="J262" s="18"/>
      <c r="K262" s="18"/>
      <c r="O262" s="18"/>
    </row>
    <row r="263" spans="1:15" s="15" customFormat="1" ht="56.25" customHeight="1">
      <c r="A263" s="53" t="s">
        <v>787</v>
      </c>
      <c r="B263" s="68" t="s">
        <v>46</v>
      </c>
      <c r="C263" s="53" t="s">
        <v>603</v>
      </c>
      <c r="D263" s="53" t="s">
        <v>44</v>
      </c>
      <c r="E263" s="53" t="s">
        <v>418</v>
      </c>
      <c r="F263" s="48">
        <f>F264</f>
        <v>3308.2</v>
      </c>
      <c r="G263" s="48">
        <f>G264</f>
        <v>3308.2</v>
      </c>
      <c r="H263" s="48">
        <f>H264</f>
        <v>3308.2</v>
      </c>
      <c r="I263" s="18"/>
      <c r="J263" s="18"/>
      <c r="K263" s="18"/>
      <c r="M263" s="41">
        <v>-17</v>
      </c>
      <c r="O263" s="18"/>
    </row>
    <row r="264" spans="1:15" s="15" customFormat="1" ht="21.75" customHeight="1">
      <c r="A264" s="53" t="s">
        <v>1018</v>
      </c>
      <c r="B264" s="68" t="s">
        <v>47</v>
      </c>
      <c r="C264" s="53" t="s">
        <v>603</v>
      </c>
      <c r="D264" s="53" t="s">
        <v>128</v>
      </c>
      <c r="E264" s="53" t="s">
        <v>167</v>
      </c>
      <c r="F264" s="48">
        <v>3308.2</v>
      </c>
      <c r="G264" s="48">
        <v>3308.2</v>
      </c>
      <c r="H264" s="48">
        <v>3308.2</v>
      </c>
      <c r="I264" s="18"/>
      <c r="J264" s="18"/>
      <c r="K264" s="18"/>
      <c r="O264" s="18"/>
    </row>
    <row r="265" spans="1:15" s="15" customFormat="1" ht="32.25" customHeight="1">
      <c r="A265" s="53" t="s">
        <v>1019</v>
      </c>
      <c r="B265" s="52" t="s">
        <v>16</v>
      </c>
      <c r="C265" s="53" t="s">
        <v>603</v>
      </c>
      <c r="D265" s="53" t="s">
        <v>11</v>
      </c>
      <c r="E265" s="53" t="s">
        <v>418</v>
      </c>
      <c r="F265" s="48">
        <f>F266</f>
        <v>97.2</v>
      </c>
      <c r="G265" s="48">
        <f>G266</f>
        <v>97.2</v>
      </c>
      <c r="H265" s="48">
        <f>H266</f>
        <v>97.2</v>
      </c>
      <c r="I265" s="18"/>
      <c r="J265" s="18"/>
      <c r="K265" s="18"/>
      <c r="M265" s="41">
        <v>1</v>
      </c>
      <c r="O265" s="18"/>
    </row>
    <row r="266" spans="1:15" s="15" customFormat="1" ht="31.5" customHeight="1">
      <c r="A266" s="53" t="s">
        <v>1020</v>
      </c>
      <c r="B266" s="52" t="s">
        <v>17</v>
      </c>
      <c r="C266" s="53" t="s">
        <v>603</v>
      </c>
      <c r="D266" s="53" t="s">
        <v>7</v>
      </c>
      <c r="E266" s="53" t="s">
        <v>167</v>
      </c>
      <c r="F266" s="48">
        <v>97.2</v>
      </c>
      <c r="G266" s="48">
        <v>97.2</v>
      </c>
      <c r="H266" s="48">
        <v>97.2</v>
      </c>
      <c r="I266" s="18"/>
      <c r="J266" s="18"/>
      <c r="K266" s="18"/>
      <c r="O266" s="18"/>
    </row>
    <row r="267" spans="1:15" s="15" customFormat="1" ht="16.5" customHeight="1">
      <c r="A267" s="53" t="s">
        <v>1021</v>
      </c>
      <c r="B267" s="68" t="s">
        <v>119</v>
      </c>
      <c r="C267" s="53" t="s">
        <v>603</v>
      </c>
      <c r="D267" s="53" t="s">
        <v>122</v>
      </c>
      <c r="E267" s="53" t="s">
        <v>418</v>
      </c>
      <c r="F267" s="48">
        <f>F268</f>
        <v>0.1</v>
      </c>
      <c r="G267" s="48">
        <f>G268</f>
        <v>0.1</v>
      </c>
      <c r="H267" s="48">
        <f>H268</f>
        <v>0.1</v>
      </c>
      <c r="I267" s="18"/>
      <c r="J267" s="18"/>
      <c r="K267" s="18"/>
      <c r="O267" s="18"/>
    </row>
    <row r="268" spans="1:15" s="15" customFormat="1" ht="19.5" customHeight="1">
      <c r="A268" s="53" t="s">
        <v>1022</v>
      </c>
      <c r="B268" s="68" t="s">
        <v>120</v>
      </c>
      <c r="C268" s="53" t="s">
        <v>603</v>
      </c>
      <c r="D268" s="53" t="s">
        <v>123</v>
      </c>
      <c r="E268" s="53" t="s">
        <v>167</v>
      </c>
      <c r="F268" s="48">
        <v>0.1</v>
      </c>
      <c r="G268" s="48">
        <v>0.1</v>
      </c>
      <c r="H268" s="48">
        <v>0.1</v>
      </c>
      <c r="I268" s="18"/>
      <c r="J268" s="18"/>
      <c r="K268" s="18"/>
      <c r="O268" s="18"/>
    </row>
    <row r="269" spans="1:15" s="15" customFormat="1" ht="146.25" customHeight="1">
      <c r="A269" s="53" t="s">
        <v>1023</v>
      </c>
      <c r="B269" s="52" t="s">
        <v>430</v>
      </c>
      <c r="C269" s="53" t="s">
        <v>452</v>
      </c>
      <c r="D269" s="18"/>
      <c r="E269" s="53"/>
      <c r="F269" s="48">
        <f aca="true" t="shared" si="25" ref="F269:H270">SUM(F270)</f>
        <v>145.8</v>
      </c>
      <c r="G269" s="48">
        <f t="shared" si="25"/>
        <v>145.8</v>
      </c>
      <c r="H269" s="48">
        <f t="shared" si="25"/>
        <v>145.8</v>
      </c>
      <c r="I269" s="18"/>
      <c r="J269" s="18"/>
      <c r="K269" s="18"/>
      <c r="O269" s="18"/>
    </row>
    <row r="270" spans="1:15" s="15" customFormat="1" ht="57" customHeight="1">
      <c r="A270" s="53" t="s">
        <v>905</v>
      </c>
      <c r="B270" s="68" t="s">
        <v>46</v>
      </c>
      <c r="C270" s="53" t="s">
        <v>452</v>
      </c>
      <c r="D270" s="53" t="s">
        <v>44</v>
      </c>
      <c r="E270" s="53" t="s">
        <v>418</v>
      </c>
      <c r="F270" s="48">
        <f t="shared" si="25"/>
        <v>145.8</v>
      </c>
      <c r="G270" s="48">
        <f t="shared" si="25"/>
        <v>145.8</v>
      </c>
      <c r="H270" s="48">
        <f t="shared" si="25"/>
        <v>145.8</v>
      </c>
      <c r="I270" s="18"/>
      <c r="J270" s="18"/>
      <c r="K270" s="18"/>
      <c r="O270" s="18"/>
    </row>
    <row r="271" spans="1:15" s="15" customFormat="1" ht="21" customHeight="1">
      <c r="A271" s="53" t="s">
        <v>906</v>
      </c>
      <c r="B271" s="68" t="s">
        <v>47</v>
      </c>
      <c r="C271" s="53" t="s">
        <v>452</v>
      </c>
      <c r="D271" s="53" t="s">
        <v>128</v>
      </c>
      <c r="E271" s="53" t="s">
        <v>167</v>
      </c>
      <c r="F271" s="48">
        <v>145.8</v>
      </c>
      <c r="G271" s="48">
        <v>145.8</v>
      </c>
      <c r="H271" s="48">
        <v>145.8</v>
      </c>
      <c r="I271" s="18"/>
      <c r="J271" s="18"/>
      <c r="K271" s="18"/>
      <c r="M271" s="41">
        <v>210.3</v>
      </c>
      <c r="O271" s="18"/>
    </row>
    <row r="272" spans="1:15" s="15" customFormat="1" ht="108.75" customHeight="1">
      <c r="A272" s="53" t="s">
        <v>907</v>
      </c>
      <c r="B272" s="52" t="s">
        <v>157</v>
      </c>
      <c r="C272" s="53" t="s">
        <v>600</v>
      </c>
      <c r="D272" s="53"/>
      <c r="E272" s="53"/>
      <c r="F272" s="48">
        <f aca="true" t="shared" si="26" ref="F272:H273">F273</f>
        <v>110</v>
      </c>
      <c r="G272" s="48">
        <f t="shared" si="26"/>
        <v>110</v>
      </c>
      <c r="H272" s="48">
        <f t="shared" si="26"/>
        <v>110</v>
      </c>
      <c r="I272" s="18"/>
      <c r="J272" s="18"/>
      <c r="K272" s="18"/>
      <c r="O272" s="18"/>
    </row>
    <row r="273" spans="1:15" s="15" customFormat="1" ht="30.75" customHeight="1">
      <c r="A273" s="53" t="s">
        <v>335</v>
      </c>
      <c r="B273" s="52" t="s">
        <v>16</v>
      </c>
      <c r="C273" s="53" t="s">
        <v>600</v>
      </c>
      <c r="D273" s="53" t="s">
        <v>11</v>
      </c>
      <c r="E273" s="53" t="s">
        <v>418</v>
      </c>
      <c r="F273" s="48">
        <f t="shared" si="26"/>
        <v>110</v>
      </c>
      <c r="G273" s="48">
        <f t="shared" si="26"/>
        <v>110</v>
      </c>
      <c r="H273" s="48">
        <f t="shared" si="26"/>
        <v>110</v>
      </c>
      <c r="I273" s="18"/>
      <c r="J273" s="18"/>
      <c r="K273" s="18"/>
      <c r="O273" s="18"/>
    </row>
    <row r="274" spans="1:15" s="15" customFormat="1" ht="33" customHeight="1">
      <c r="A274" s="53" t="s">
        <v>369</v>
      </c>
      <c r="B274" s="52" t="s">
        <v>17</v>
      </c>
      <c r="C274" s="53" t="s">
        <v>600</v>
      </c>
      <c r="D274" s="53" t="s">
        <v>7</v>
      </c>
      <c r="E274" s="53" t="s">
        <v>167</v>
      </c>
      <c r="F274" s="48">
        <v>110</v>
      </c>
      <c r="G274" s="48">
        <v>110</v>
      </c>
      <c r="H274" s="48">
        <v>110</v>
      </c>
      <c r="I274" s="18"/>
      <c r="J274" s="18"/>
      <c r="K274" s="18"/>
      <c r="O274" s="18"/>
    </row>
    <row r="275" spans="1:15" s="15" customFormat="1" ht="126" customHeight="1">
      <c r="A275" s="53" t="s">
        <v>370</v>
      </c>
      <c r="B275" s="52" t="s">
        <v>1</v>
      </c>
      <c r="C275" s="53" t="s">
        <v>601</v>
      </c>
      <c r="D275" s="53"/>
      <c r="E275" s="53"/>
      <c r="F275" s="48">
        <f aca="true" t="shared" si="27" ref="F275:H276">F276</f>
        <v>94</v>
      </c>
      <c r="G275" s="48">
        <f t="shared" si="27"/>
        <v>94</v>
      </c>
      <c r="H275" s="48">
        <f t="shared" si="27"/>
        <v>94</v>
      </c>
      <c r="I275" s="18"/>
      <c r="J275" s="18"/>
      <c r="K275" s="18"/>
      <c r="O275" s="18"/>
    </row>
    <row r="276" spans="1:15" s="15" customFormat="1" ht="35.25" customHeight="1">
      <c r="A276" s="53" t="s">
        <v>371</v>
      </c>
      <c r="B276" s="52" t="s">
        <v>16</v>
      </c>
      <c r="C276" s="53" t="s">
        <v>601</v>
      </c>
      <c r="D276" s="53" t="s">
        <v>11</v>
      </c>
      <c r="E276" s="53" t="s">
        <v>418</v>
      </c>
      <c r="F276" s="48">
        <f t="shared" si="27"/>
        <v>94</v>
      </c>
      <c r="G276" s="48">
        <f t="shared" si="27"/>
        <v>94</v>
      </c>
      <c r="H276" s="48">
        <f t="shared" si="27"/>
        <v>94</v>
      </c>
      <c r="I276" s="18"/>
      <c r="J276" s="18"/>
      <c r="K276" s="18"/>
      <c r="O276" s="18"/>
    </row>
    <row r="277" spans="1:15" s="15" customFormat="1" ht="32.25" customHeight="1">
      <c r="A277" s="53" t="s">
        <v>498</v>
      </c>
      <c r="B277" s="52" t="s">
        <v>17</v>
      </c>
      <c r="C277" s="53" t="s">
        <v>601</v>
      </c>
      <c r="D277" s="53" t="s">
        <v>7</v>
      </c>
      <c r="E277" s="53" t="s">
        <v>167</v>
      </c>
      <c r="F277" s="48">
        <v>94</v>
      </c>
      <c r="G277" s="48">
        <v>94</v>
      </c>
      <c r="H277" s="48">
        <v>94</v>
      </c>
      <c r="I277" s="18"/>
      <c r="J277" s="18"/>
      <c r="K277" s="18">
        <v>0.3</v>
      </c>
      <c r="O277" s="18"/>
    </row>
    <row r="278" spans="1:15" s="15" customFormat="1" ht="32.25" customHeight="1">
      <c r="A278" s="53" t="s">
        <v>788</v>
      </c>
      <c r="B278" s="81" t="s">
        <v>212</v>
      </c>
      <c r="C278" s="65" t="s">
        <v>213</v>
      </c>
      <c r="D278" s="65"/>
      <c r="E278" s="65"/>
      <c r="F278" s="57">
        <f>SUM(F279)</f>
        <v>70</v>
      </c>
      <c r="G278" s="57">
        <f>SUM(G279)</f>
        <v>70</v>
      </c>
      <c r="H278" s="57">
        <f>SUM(H279)</f>
        <v>70</v>
      </c>
      <c r="I278" s="18"/>
      <c r="J278" s="18"/>
      <c r="K278" s="18">
        <v>-34</v>
      </c>
      <c r="M278" s="41">
        <v>26</v>
      </c>
      <c r="O278" s="18"/>
    </row>
    <row r="279" spans="1:15" s="15" customFormat="1" ht="89.25">
      <c r="A279" s="53" t="s">
        <v>789</v>
      </c>
      <c r="B279" s="52" t="s">
        <v>390</v>
      </c>
      <c r="C279" s="53" t="s">
        <v>604</v>
      </c>
      <c r="D279" s="53"/>
      <c r="E279" s="53"/>
      <c r="F279" s="48">
        <f aca="true" t="shared" si="28" ref="F279:H280">SUM(F280)</f>
        <v>70</v>
      </c>
      <c r="G279" s="48">
        <f t="shared" si="28"/>
        <v>70</v>
      </c>
      <c r="H279" s="48">
        <f t="shared" si="28"/>
        <v>70</v>
      </c>
      <c r="I279" s="18"/>
      <c r="J279" s="18"/>
      <c r="K279" s="18"/>
      <c r="O279" s="18"/>
    </row>
    <row r="280" spans="1:15" s="15" customFormat="1" ht="33.75" customHeight="1">
      <c r="A280" s="53" t="s">
        <v>790</v>
      </c>
      <c r="B280" s="52" t="s">
        <v>16</v>
      </c>
      <c r="C280" s="53" t="s">
        <v>604</v>
      </c>
      <c r="D280" s="53" t="s">
        <v>11</v>
      </c>
      <c r="E280" s="53" t="s">
        <v>418</v>
      </c>
      <c r="F280" s="48">
        <f t="shared" si="28"/>
        <v>70</v>
      </c>
      <c r="G280" s="48">
        <f t="shared" si="28"/>
        <v>70</v>
      </c>
      <c r="H280" s="48">
        <f>SUM(H281)</f>
        <v>70</v>
      </c>
      <c r="I280" s="18"/>
      <c r="J280" s="18"/>
      <c r="K280" s="18"/>
      <c r="O280" s="18"/>
    </row>
    <row r="281" spans="1:15" s="16" customFormat="1" ht="31.5" customHeight="1">
      <c r="A281" s="53" t="s">
        <v>710</v>
      </c>
      <c r="B281" s="52" t="s">
        <v>17</v>
      </c>
      <c r="C281" s="53" t="s">
        <v>604</v>
      </c>
      <c r="D281" s="53" t="s">
        <v>7</v>
      </c>
      <c r="E281" s="53" t="s">
        <v>167</v>
      </c>
      <c r="F281" s="48">
        <v>70</v>
      </c>
      <c r="G281" s="48">
        <v>70</v>
      </c>
      <c r="H281" s="48">
        <v>70</v>
      </c>
      <c r="I281" s="22"/>
      <c r="J281" s="22"/>
      <c r="K281" s="22"/>
      <c r="O281" s="22"/>
    </row>
    <row r="282" spans="1:15" s="14" customFormat="1" ht="32.25" customHeight="1">
      <c r="A282" s="53" t="s">
        <v>711</v>
      </c>
      <c r="B282" s="71" t="s">
        <v>166</v>
      </c>
      <c r="C282" s="65" t="s">
        <v>214</v>
      </c>
      <c r="D282" s="65"/>
      <c r="E282" s="65"/>
      <c r="F282" s="57">
        <f>F283+F286</f>
        <v>50</v>
      </c>
      <c r="G282" s="57">
        <f>G283+G286</f>
        <v>50</v>
      </c>
      <c r="H282" s="57">
        <f>H283+H286</f>
        <v>50</v>
      </c>
      <c r="I282" s="21"/>
      <c r="J282" s="21"/>
      <c r="K282" s="21">
        <v>37</v>
      </c>
      <c r="M282" s="42">
        <v>30</v>
      </c>
      <c r="O282" s="21"/>
    </row>
    <row r="283" spans="1:15" s="14" customFormat="1" ht="69" customHeight="1">
      <c r="A283" s="53" t="s">
        <v>712</v>
      </c>
      <c r="B283" s="52" t="s">
        <v>4</v>
      </c>
      <c r="C283" s="53" t="s">
        <v>605</v>
      </c>
      <c r="D283" s="53"/>
      <c r="E283" s="53"/>
      <c r="F283" s="48">
        <f aca="true" t="shared" si="29" ref="F283:H287">F284</f>
        <v>40</v>
      </c>
      <c r="G283" s="48">
        <f t="shared" si="29"/>
        <v>40</v>
      </c>
      <c r="H283" s="48">
        <f t="shared" si="29"/>
        <v>40</v>
      </c>
      <c r="I283" s="21"/>
      <c r="J283" s="21"/>
      <c r="K283" s="21"/>
      <c r="O283" s="21"/>
    </row>
    <row r="284" spans="1:15" s="14" customFormat="1" ht="25.5">
      <c r="A284" s="53" t="s">
        <v>791</v>
      </c>
      <c r="B284" s="52" t="s">
        <v>16</v>
      </c>
      <c r="C284" s="53" t="s">
        <v>605</v>
      </c>
      <c r="D284" s="53" t="s">
        <v>11</v>
      </c>
      <c r="E284" s="53" t="s">
        <v>418</v>
      </c>
      <c r="F284" s="48">
        <f t="shared" si="29"/>
        <v>40</v>
      </c>
      <c r="G284" s="48">
        <f t="shared" si="29"/>
        <v>40</v>
      </c>
      <c r="H284" s="48">
        <f t="shared" si="29"/>
        <v>40</v>
      </c>
      <c r="I284" s="21"/>
      <c r="J284" s="21"/>
      <c r="K284" s="21"/>
      <c r="O284" s="21"/>
    </row>
    <row r="285" spans="1:15" s="14" customFormat="1" ht="34.5" customHeight="1">
      <c r="A285" s="53" t="s">
        <v>792</v>
      </c>
      <c r="B285" s="52" t="s">
        <v>17</v>
      </c>
      <c r="C285" s="53" t="s">
        <v>605</v>
      </c>
      <c r="D285" s="53" t="s">
        <v>7</v>
      </c>
      <c r="E285" s="53" t="s">
        <v>168</v>
      </c>
      <c r="F285" s="48">
        <v>40</v>
      </c>
      <c r="G285" s="48">
        <v>40</v>
      </c>
      <c r="H285" s="48">
        <v>40</v>
      </c>
      <c r="I285" s="21"/>
      <c r="J285" s="21"/>
      <c r="K285" s="21">
        <v>-10</v>
      </c>
      <c r="M285" s="42">
        <v>-10</v>
      </c>
      <c r="O285" s="21"/>
    </row>
    <row r="286" spans="1:15" s="15" customFormat="1" ht="82.5" customHeight="1">
      <c r="A286" s="53" t="s">
        <v>793</v>
      </c>
      <c r="B286" s="52" t="s">
        <v>391</v>
      </c>
      <c r="C286" s="53" t="s">
        <v>606</v>
      </c>
      <c r="D286" s="53"/>
      <c r="E286" s="53"/>
      <c r="F286" s="48">
        <f t="shared" si="29"/>
        <v>10</v>
      </c>
      <c r="G286" s="48">
        <f t="shared" si="29"/>
        <v>10</v>
      </c>
      <c r="H286" s="48">
        <f t="shared" si="29"/>
        <v>10</v>
      </c>
      <c r="I286" s="18"/>
      <c r="J286" s="18"/>
      <c r="K286" s="18"/>
      <c r="O286" s="18"/>
    </row>
    <row r="287" spans="1:15" s="15" customFormat="1" ht="29.25" customHeight="1">
      <c r="A287" s="53" t="s">
        <v>713</v>
      </c>
      <c r="B287" s="52" t="s">
        <v>16</v>
      </c>
      <c r="C287" s="53" t="s">
        <v>606</v>
      </c>
      <c r="D287" s="53" t="s">
        <v>11</v>
      </c>
      <c r="E287" s="53" t="s">
        <v>418</v>
      </c>
      <c r="F287" s="48">
        <f t="shared" si="29"/>
        <v>10</v>
      </c>
      <c r="G287" s="48">
        <f t="shared" si="29"/>
        <v>10</v>
      </c>
      <c r="H287" s="48">
        <f t="shared" si="29"/>
        <v>10</v>
      </c>
      <c r="I287" s="18"/>
      <c r="J287" s="18"/>
      <c r="K287" s="18"/>
      <c r="O287" s="18"/>
    </row>
    <row r="288" spans="1:15" s="15" customFormat="1" ht="33.75" customHeight="1">
      <c r="A288" s="53" t="s">
        <v>714</v>
      </c>
      <c r="B288" s="52" t="s">
        <v>17</v>
      </c>
      <c r="C288" s="53" t="s">
        <v>606</v>
      </c>
      <c r="D288" s="53" t="s">
        <v>7</v>
      </c>
      <c r="E288" s="53" t="s">
        <v>168</v>
      </c>
      <c r="F288" s="48">
        <v>10</v>
      </c>
      <c r="G288" s="48">
        <v>10</v>
      </c>
      <c r="H288" s="48">
        <v>10</v>
      </c>
      <c r="I288" s="18"/>
      <c r="J288" s="18"/>
      <c r="K288" s="18"/>
      <c r="O288" s="18"/>
    </row>
    <row r="289" spans="1:15" s="15" customFormat="1" ht="58.5" customHeight="1">
      <c r="A289" s="53" t="s">
        <v>715</v>
      </c>
      <c r="B289" s="71" t="s">
        <v>2</v>
      </c>
      <c r="C289" s="65" t="s">
        <v>215</v>
      </c>
      <c r="D289" s="65"/>
      <c r="E289" s="65"/>
      <c r="F289" s="57">
        <f>F290+F293</f>
        <v>810</v>
      </c>
      <c r="G289" s="57">
        <f>G290+G293</f>
        <v>20</v>
      </c>
      <c r="H289" s="57">
        <f>H290+H293</f>
        <v>20</v>
      </c>
      <c r="I289" s="18"/>
      <c r="J289" s="18"/>
      <c r="K289" s="18">
        <v>-10</v>
      </c>
      <c r="M289" s="41">
        <v>-10</v>
      </c>
      <c r="O289" s="18"/>
    </row>
    <row r="290" spans="1:15" s="15" customFormat="1" ht="118.5" customHeight="1">
      <c r="A290" s="53" t="s">
        <v>716</v>
      </c>
      <c r="B290" s="52" t="s">
        <v>165</v>
      </c>
      <c r="C290" s="53" t="s">
        <v>607</v>
      </c>
      <c r="D290" s="53"/>
      <c r="E290" s="53"/>
      <c r="F290" s="48">
        <f aca="true" t="shared" si="30" ref="F290:H294">F291</f>
        <v>800</v>
      </c>
      <c r="G290" s="48">
        <f t="shared" si="30"/>
        <v>10</v>
      </c>
      <c r="H290" s="48">
        <f t="shared" si="30"/>
        <v>10</v>
      </c>
      <c r="I290" s="18"/>
      <c r="J290" s="18"/>
      <c r="K290" s="18"/>
      <c r="O290" s="18"/>
    </row>
    <row r="291" spans="1:15" s="15" customFormat="1" ht="31.5" customHeight="1">
      <c r="A291" s="53" t="s">
        <v>908</v>
      </c>
      <c r="B291" s="52" t="s">
        <v>16</v>
      </c>
      <c r="C291" s="53" t="s">
        <v>607</v>
      </c>
      <c r="D291" s="53" t="s">
        <v>11</v>
      </c>
      <c r="E291" s="53" t="s">
        <v>418</v>
      </c>
      <c r="F291" s="48">
        <f t="shared" si="30"/>
        <v>800</v>
      </c>
      <c r="G291" s="48">
        <f t="shared" si="30"/>
        <v>10</v>
      </c>
      <c r="H291" s="48">
        <f t="shared" si="30"/>
        <v>10</v>
      </c>
      <c r="I291" s="18"/>
      <c r="J291" s="18"/>
      <c r="K291" s="18"/>
      <c r="O291" s="18"/>
    </row>
    <row r="292" spans="1:15" s="15" customFormat="1" ht="29.25" customHeight="1">
      <c r="A292" s="53" t="s">
        <v>909</v>
      </c>
      <c r="B292" s="52" t="s">
        <v>17</v>
      </c>
      <c r="C292" s="53" t="s">
        <v>607</v>
      </c>
      <c r="D292" s="53" t="s">
        <v>7</v>
      </c>
      <c r="E292" s="53" t="s">
        <v>167</v>
      </c>
      <c r="F292" s="48">
        <v>800</v>
      </c>
      <c r="G292" s="48">
        <v>10</v>
      </c>
      <c r="H292" s="48">
        <v>10</v>
      </c>
      <c r="I292" s="18"/>
      <c r="J292" s="18"/>
      <c r="K292" s="18">
        <v>-10</v>
      </c>
      <c r="M292" s="41">
        <v>-10</v>
      </c>
      <c r="O292" s="18"/>
    </row>
    <row r="293" spans="1:15" s="15" customFormat="1" ht="127.5">
      <c r="A293" s="53" t="s">
        <v>910</v>
      </c>
      <c r="B293" s="52" t="s">
        <v>641</v>
      </c>
      <c r="C293" s="53" t="s">
        <v>608</v>
      </c>
      <c r="D293" s="53"/>
      <c r="E293" s="53"/>
      <c r="F293" s="48">
        <f t="shared" si="30"/>
        <v>10</v>
      </c>
      <c r="G293" s="48">
        <f t="shared" si="30"/>
        <v>10</v>
      </c>
      <c r="H293" s="48">
        <f t="shared" si="30"/>
        <v>10</v>
      </c>
      <c r="I293" s="18"/>
      <c r="J293" s="18"/>
      <c r="K293" s="18"/>
      <c r="O293" s="18"/>
    </row>
    <row r="294" spans="1:15" s="15" customFormat="1" ht="30.75" customHeight="1">
      <c r="A294" s="53" t="s">
        <v>911</v>
      </c>
      <c r="B294" s="52" t="s">
        <v>16</v>
      </c>
      <c r="C294" s="53" t="s">
        <v>608</v>
      </c>
      <c r="D294" s="53" t="s">
        <v>11</v>
      </c>
      <c r="E294" s="53" t="s">
        <v>418</v>
      </c>
      <c r="F294" s="48">
        <f t="shared" si="30"/>
        <v>10</v>
      </c>
      <c r="G294" s="48">
        <f t="shared" si="30"/>
        <v>10</v>
      </c>
      <c r="H294" s="48">
        <f t="shared" si="30"/>
        <v>10</v>
      </c>
      <c r="I294" s="18"/>
      <c r="J294" s="18"/>
      <c r="K294" s="18"/>
      <c r="O294" s="18"/>
    </row>
    <row r="295" spans="1:15" s="15" customFormat="1" ht="30.75" customHeight="1">
      <c r="A295" s="53" t="s">
        <v>912</v>
      </c>
      <c r="B295" s="52" t="s">
        <v>17</v>
      </c>
      <c r="C295" s="53" t="s">
        <v>608</v>
      </c>
      <c r="D295" s="53" t="s">
        <v>7</v>
      </c>
      <c r="E295" s="53" t="s">
        <v>167</v>
      </c>
      <c r="F295" s="48">
        <v>10</v>
      </c>
      <c r="G295" s="48">
        <v>10</v>
      </c>
      <c r="H295" s="48">
        <v>10</v>
      </c>
      <c r="I295" s="18"/>
      <c r="J295" s="18"/>
      <c r="K295" s="18"/>
      <c r="O295" s="18"/>
    </row>
    <row r="296" spans="1:15" s="15" customFormat="1" ht="35.25" customHeight="1">
      <c r="A296" s="53" t="s">
        <v>913</v>
      </c>
      <c r="B296" s="69" t="s">
        <v>650</v>
      </c>
      <c r="C296" s="53" t="s">
        <v>647</v>
      </c>
      <c r="D296" s="53"/>
      <c r="E296" s="53"/>
      <c r="F296" s="48">
        <f>F297+F300</f>
        <v>70</v>
      </c>
      <c r="G296" s="48">
        <f>G297+G300</f>
        <v>70</v>
      </c>
      <c r="H296" s="48">
        <f>H297+H300</f>
        <v>70</v>
      </c>
      <c r="I296" s="18"/>
      <c r="J296" s="18"/>
      <c r="K296" s="18"/>
      <c r="L296" s="15">
        <v>30</v>
      </c>
      <c r="M296" s="41">
        <v>30</v>
      </c>
      <c r="O296" s="18"/>
    </row>
    <row r="297" spans="1:15" s="15" customFormat="1" ht="99" customHeight="1">
      <c r="A297" s="53" t="s">
        <v>914</v>
      </c>
      <c r="B297" s="52" t="s">
        <v>649</v>
      </c>
      <c r="C297" s="53" t="s">
        <v>648</v>
      </c>
      <c r="D297" s="53"/>
      <c r="E297" s="53"/>
      <c r="F297" s="48">
        <f aca="true" t="shared" si="31" ref="F297:H300">F298</f>
        <v>40</v>
      </c>
      <c r="G297" s="48">
        <f t="shared" si="31"/>
        <v>40</v>
      </c>
      <c r="H297" s="48">
        <f t="shared" si="31"/>
        <v>40</v>
      </c>
      <c r="I297" s="18"/>
      <c r="J297" s="18"/>
      <c r="K297" s="18"/>
      <c r="O297" s="18"/>
    </row>
    <row r="298" spans="1:15" s="15" customFormat="1" ht="30" customHeight="1">
      <c r="A298" s="53" t="s">
        <v>915</v>
      </c>
      <c r="B298" s="52" t="s">
        <v>16</v>
      </c>
      <c r="C298" s="53" t="s">
        <v>648</v>
      </c>
      <c r="D298" s="53" t="s">
        <v>11</v>
      </c>
      <c r="E298" s="53" t="s">
        <v>418</v>
      </c>
      <c r="F298" s="48">
        <f t="shared" si="31"/>
        <v>40</v>
      </c>
      <c r="G298" s="48">
        <f t="shared" si="31"/>
        <v>40</v>
      </c>
      <c r="H298" s="48">
        <f t="shared" si="31"/>
        <v>40</v>
      </c>
      <c r="I298" s="18"/>
      <c r="J298" s="18"/>
      <c r="K298" s="18"/>
      <c r="O298" s="18"/>
    </row>
    <row r="299" spans="1:15" s="15" customFormat="1" ht="29.25" customHeight="1">
      <c r="A299" s="53" t="s">
        <v>916</v>
      </c>
      <c r="B299" s="52" t="s">
        <v>17</v>
      </c>
      <c r="C299" s="53" t="s">
        <v>648</v>
      </c>
      <c r="D299" s="53" t="s">
        <v>7</v>
      </c>
      <c r="E299" s="53" t="s">
        <v>168</v>
      </c>
      <c r="F299" s="48">
        <v>40</v>
      </c>
      <c r="G299" s="48">
        <v>40</v>
      </c>
      <c r="H299" s="48">
        <v>40</v>
      </c>
      <c r="I299" s="18"/>
      <c r="J299" s="18"/>
      <c r="K299" s="18"/>
      <c r="M299" s="41">
        <v>20</v>
      </c>
      <c r="O299" s="18"/>
    </row>
    <row r="300" spans="1:15" s="15" customFormat="1" ht="86.25" customHeight="1">
      <c r="A300" s="53" t="s">
        <v>293</v>
      </c>
      <c r="B300" s="52" t="s">
        <v>652</v>
      </c>
      <c r="C300" s="53" t="s">
        <v>651</v>
      </c>
      <c r="D300" s="53"/>
      <c r="E300" s="53"/>
      <c r="F300" s="48">
        <f t="shared" si="31"/>
        <v>30</v>
      </c>
      <c r="G300" s="48">
        <f t="shared" si="31"/>
        <v>30</v>
      </c>
      <c r="H300" s="48">
        <f t="shared" si="31"/>
        <v>30</v>
      </c>
      <c r="I300" s="18"/>
      <c r="J300" s="18"/>
      <c r="K300" s="18"/>
      <c r="M300" s="41"/>
      <c r="O300" s="18"/>
    </row>
    <row r="301" spans="1:15" s="15" customFormat="1" ht="33.75" customHeight="1">
      <c r="A301" s="53" t="s">
        <v>499</v>
      </c>
      <c r="B301" s="52" t="s">
        <v>16</v>
      </c>
      <c r="C301" s="53" t="s">
        <v>651</v>
      </c>
      <c r="D301" s="53" t="s">
        <v>11</v>
      </c>
      <c r="E301" s="53" t="s">
        <v>418</v>
      </c>
      <c r="F301" s="48">
        <f>F302</f>
        <v>30</v>
      </c>
      <c r="G301" s="48">
        <f>G302</f>
        <v>30</v>
      </c>
      <c r="H301" s="48">
        <f>H302</f>
        <v>30</v>
      </c>
      <c r="I301" s="18"/>
      <c r="J301" s="18"/>
      <c r="K301" s="18"/>
      <c r="M301" s="41"/>
      <c r="O301" s="18"/>
    </row>
    <row r="302" spans="1:15" s="15" customFormat="1" ht="28.5" customHeight="1">
      <c r="A302" s="53" t="s">
        <v>500</v>
      </c>
      <c r="B302" s="52" t="s">
        <v>17</v>
      </c>
      <c r="C302" s="53" t="s">
        <v>651</v>
      </c>
      <c r="D302" s="53" t="s">
        <v>7</v>
      </c>
      <c r="E302" s="53" t="s">
        <v>168</v>
      </c>
      <c r="F302" s="48">
        <v>30</v>
      </c>
      <c r="G302" s="48">
        <v>30</v>
      </c>
      <c r="H302" s="48">
        <v>30</v>
      </c>
      <c r="I302" s="18"/>
      <c r="J302" s="18"/>
      <c r="K302" s="18"/>
      <c r="M302" s="41"/>
      <c r="O302" s="18"/>
    </row>
    <row r="303" spans="1:15" s="15" customFormat="1" ht="34.5" customHeight="1">
      <c r="A303" s="53" t="s">
        <v>794</v>
      </c>
      <c r="B303" s="70" t="s">
        <v>317</v>
      </c>
      <c r="C303" s="63" t="s">
        <v>219</v>
      </c>
      <c r="D303" s="63"/>
      <c r="E303" s="63"/>
      <c r="F303" s="66">
        <f>F304+F311+F330+F343</f>
        <v>94930.20000000001</v>
      </c>
      <c r="G303" s="66">
        <f>G304+G311+G330+G343</f>
        <v>94747.50000000001</v>
      </c>
      <c r="H303" s="66">
        <f>H304+H311+H330+H343</f>
        <v>94618.00000000001</v>
      </c>
      <c r="I303" s="18"/>
      <c r="J303" s="18"/>
      <c r="K303" s="18"/>
      <c r="O303" s="18"/>
    </row>
    <row r="304" spans="1:15" s="15" customFormat="1" ht="25.5" customHeight="1">
      <c r="A304" s="53" t="s">
        <v>795</v>
      </c>
      <c r="B304" s="81" t="s">
        <v>176</v>
      </c>
      <c r="C304" s="65" t="s">
        <v>220</v>
      </c>
      <c r="D304" s="65"/>
      <c r="E304" s="65"/>
      <c r="F304" s="57">
        <f>F305+F308</f>
        <v>21289.5</v>
      </c>
      <c r="G304" s="57">
        <f>G305+G308</f>
        <v>21289.5</v>
      </c>
      <c r="H304" s="57">
        <f>H305+H308</f>
        <v>21289.5</v>
      </c>
      <c r="I304" s="18"/>
      <c r="J304" s="18"/>
      <c r="K304" s="18">
        <v>-10.4</v>
      </c>
      <c r="O304" s="18"/>
    </row>
    <row r="305" spans="1:15" s="15" customFormat="1" ht="69.75" customHeight="1">
      <c r="A305" s="53" t="s">
        <v>796</v>
      </c>
      <c r="B305" s="52" t="s">
        <v>609</v>
      </c>
      <c r="C305" s="53" t="s">
        <v>610</v>
      </c>
      <c r="D305" s="53"/>
      <c r="E305" s="53"/>
      <c r="F305" s="48">
        <f aca="true" t="shared" si="32" ref="F305:H306">F306</f>
        <v>20891.5</v>
      </c>
      <c r="G305" s="48">
        <f t="shared" si="32"/>
        <v>20891.5</v>
      </c>
      <c r="H305" s="48">
        <f t="shared" si="32"/>
        <v>20891.5</v>
      </c>
      <c r="I305" s="18"/>
      <c r="J305" s="18"/>
      <c r="K305" s="18"/>
      <c r="O305" s="18"/>
    </row>
    <row r="306" spans="1:15" s="15" customFormat="1" ht="31.5" customHeight="1">
      <c r="A306" s="53" t="s">
        <v>797</v>
      </c>
      <c r="B306" s="52" t="s">
        <v>162</v>
      </c>
      <c r="C306" s="53" t="s">
        <v>610</v>
      </c>
      <c r="D306" s="53" t="s">
        <v>31</v>
      </c>
      <c r="E306" s="53" t="s">
        <v>419</v>
      </c>
      <c r="F306" s="48">
        <f t="shared" si="32"/>
        <v>20891.5</v>
      </c>
      <c r="G306" s="48">
        <f t="shared" si="32"/>
        <v>20891.5</v>
      </c>
      <c r="H306" s="48">
        <f t="shared" si="32"/>
        <v>20891.5</v>
      </c>
      <c r="I306" s="18"/>
      <c r="J306" s="18"/>
      <c r="K306" s="18"/>
      <c r="O306" s="18"/>
    </row>
    <row r="307" spans="1:15" s="15" customFormat="1" ht="22.5" customHeight="1">
      <c r="A307" s="53" t="s">
        <v>184</v>
      </c>
      <c r="B307" s="52" t="s">
        <v>33</v>
      </c>
      <c r="C307" s="53" t="s">
        <v>610</v>
      </c>
      <c r="D307" s="53" t="s">
        <v>32</v>
      </c>
      <c r="E307" s="53" t="s">
        <v>175</v>
      </c>
      <c r="F307" s="48">
        <v>20891.5</v>
      </c>
      <c r="G307" s="48">
        <v>20891.5</v>
      </c>
      <c r="H307" s="48">
        <v>20891.5</v>
      </c>
      <c r="I307" s="18"/>
      <c r="J307" s="18"/>
      <c r="K307" s="18">
        <v>114</v>
      </c>
      <c r="L307" s="15">
        <v>-167.2</v>
      </c>
      <c r="O307" s="18"/>
    </row>
    <row r="308" spans="1:15" s="15" customFormat="1" ht="94.5" customHeight="1">
      <c r="A308" s="53" t="s">
        <v>798</v>
      </c>
      <c r="B308" s="52" t="s">
        <v>221</v>
      </c>
      <c r="C308" s="53" t="s">
        <v>434</v>
      </c>
      <c r="D308" s="53"/>
      <c r="E308" s="53"/>
      <c r="F308" s="48">
        <f aca="true" t="shared" si="33" ref="F308:H309">SUM(F309)</f>
        <v>398</v>
      </c>
      <c r="G308" s="48">
        <f t="shared" si="33"/>
        <v>398</v>
      </c>
      <c r="H308" s="48">
        <f t="shared" si="33"/>
        <v>398</v>
      </c>
      <c r="I308" s="18"/>
      <c r="J308" s="18"/>
      <c r="K308" s="18"/>
      <c r="O308" s="18"/>
    </row>
    <row r="309" spans="1:15" s="15" customFormat="1" ht="30" customHeight="1">
      <c r="A309" s="53" t="s">
        <v>799</v>
      </c>
      <c r="B309" s="52" t="s">
        <v>162</v>
      </c>
      <c r="C309" s="53" t="s">
        <v>434</v>
      </c>
      <c r="D309" s="53" t="s">
        <v>31</v>
      </c>
      <c r="E309" s="53" t="s">
        <v>419</v>
      </c>
      <c r="F309" s="48">
        <f t="shared" si="33"/>
        <v>398</v>
      </c>
      <c r="G309" s="48">
        <f t="shared" si="33"/>
        <v>398</v>
      </c>
      <c r="H309" s="48">
        <f t="shared" si="33"/>
        <v>398</v>
      </c>
      <c r="I309" s="18"/>
      <c r="J309" s="18"/>
      <c r="K309" s="18"/>
      <c r="O309" s="18"/>
    </row>
    <row r="310" spans="1:15" s="15" customFormat="1" ht="18" customHeight="1">
      <c r="A310" s="53" t="s">
        <v>800</v>
      </c>
      <c r="B310" s="52" t="s">
        <v>33</v>
      </c>
      <c r="C310" s="53" t="s">
        <v>434</v>
      </c>
      <c r="D310" s="53" t="s">
        <v>32</v>
      </c>
      <c r="E310" s="53" t="s">
        <v>175</v>
      </c>
      <c r="F310" s="48">
        <v>398</v>
      </c>
      <c r="G310" s="48">
        <v>398</v>
      </c>
      <c r="H310" s="48">
        <v>398</v>
      </c>
      <c r="I310" s="18"/>
      <c r="J310" s="18"/>
      <c r="K310" s="18"/>
      <c r="O310" s="18"/>
    </row>
    <row r="311" spans="1:15" s="15" customFormat="1" ht="42.75" customHeight="1">
      <c r="A311" s="53" t="s">
        <v>801</v>
      </c>
      <c r="B311" s="81" t="s">
        <v>180</v>
      </c>
      <c r="C311" s="65" t="s">
        <v>222</v>
      </c>
      <c r="D311" s="82"/>
      <c r="E311" s="65"/>
      <c r="F311" s="57">
        <f>F318+F324+F327+F315+F321+F312</f>
        <v>56007.200000000004</v>
      </c>
      <c r="G311" s="57">
        <f>G318+G324+G327+G315+G321+G312</f>
        <v>56007.200000000004</v>
      </c>
      <c r="H311" s="57">
        <f>H318+H324+H327+H315+H321+H312</f>
        <v>56007.200000000004</v>
      </c>
      <c r="I311" s="18"/>
      <c r="J311" s="18"/>
      <c r="K311" s="18"/>
      <c r="M311" s="41">
        <v>1294.4</v>
      </c>
      <c r="O311" s="18"/>
    </row>
    <row r="312" spans="1:15" s="15" customFormat="1" ht="72.75" customHeight="1">
      <c r="A312" s="53" t="s">
        <v>80</v>
      </c>
      <c r="B312" s="52" t="s">
        <v>616</v>
      </c>
      <c r="C312" s="53" t="s">
        <v>615</v>
      </c>
      <c r="D312" s="53"/>
      <c r="E312" s="53"/>
      <c r="F312" s="48">
        <f aca="true" t="shared" si="34" ref="F312:H313">F313</f>
        <v>54585.4</v>
      </c>
      <c r="G312" s="48">
        <f t="shared" si="34"/>
        <v>54585.4</v>
      </c>
      <c r="H312" s="48">
        <f t="shared" si="34"/>
        <v>54585.4</v>
      </c>
      <c r="I312" s="18"/>
      <c r="J312" s="18"/>
      <c r="K312" s="18"/>
      <c r="O312" s="18"/>
    </row>
    <row r="313" spans="1:15" s="15" customFormat="1" ht="30.75" customHeight="1">
      <c r="A313" s="53" t="s">
        <v>81</v>
      </c>
      <c r="B313" s="52" t="s">
        <v>162</v>
      </c>
      <c r="C313" s="53" t="s">
        <v>615</v>
      </c>
      <c r="D313" s="53" t="s">
        <v>31</v>
      </c>
      <c r="E313" s="53" t="s">
        <v>419</v>
      </c>
      <c r="F313" s="48">
        <f t="shared" si="34"/>
        <v>54585.4</v>
      </c>
      <c r="G313" s="48">
        <f t="shared" si="34"/>
        <v>54585.4</v>
      </c>
      <c r="H313" s="48">
        <f t="shared" si="34"/>
        <v>54585.4</v>
      </c>
      <c r="I313" s="18"/>
      <c r="J313" s="18"/>
      <c r="K313" s="18"/>
      <c r="O313" s="18"/>
    </row>
    <row r="314" spans="1:15" s="15" customFormat="1" ht="19.5" customHeight="1">
      <c r="A314" s="53" t="s">
        <v>501</v>
      </c>
      <c r="B314" s="52" t="s">
        <v>33</v>
      </c>
      <c r="C314" s="53" t="s">
        <v>615</v>
      </c>
      <c r="D314" s="53" t="s">
        <v>32</v>
      </c>
      <c r="E314" s="53" t="s">
        <v>175</v>
      </c>
      <c r="F314" s="48">
        <v>54585.4</v>
      </c>
      <c r="G314" s="48">
        <v>54585.4</v>
      </c>
      <c r="H314" s="48">
        <v>54585.4</v>
      </c>
      <c r="I314" s="18"/>
      <c r="J314" s="18"/>
      <c r="K314" s="18"/>
      <c r="M314" s="41">
        <v>-61.1</v>
      </c>
      <c r="O314" s="18"/>
    </row>
    <row r="315" spans="1:15" s="15" customFormat="1" ht="99.75" customHeight="1">
      <c r="A315" s="53" t="s">
        <v>502</v>
      </c>
      <c r="B315" s="52" t="s">
        <v>223</v>
      </c>
      <c r="C315" s="53" t="s">
        <v>435</v>
      </c>
      <c r="D315" s="53"/>
      <c r="E315" s="53"/>
      <c r="F315" s="48">
        <f aca="true" t="shared" si="35" ref="F315:H316">F316</f>
        <v>1296.8</v>
      </c>
      <c r="G315" s="48">
        <f t="shared" si="35"/>
        <v>1296.8</v>
      </c>
      <c r="H315" s="48">
        <f t="shared" si="35"/>
        <v>1296.8</v>
      </c>
      <c r="I315" s="18"/>
      <c r="J315" s="18"/>
      <c r="K315" s="18"/>
      <c r="O315" s="18"/>
    </row>
    <row r="316" spans="1:15" s="15" customFormat="1" ht="33" customHeight="1">
      <c r="A316" s="53" t="s">
        <v>503</v>
      </c>
      <c r="B316" s="52" t="s">
        <v>162</v>
      </c>
      <c r="C316" s="53" t="s">
        <v>435</v>
      </c>
      <c r="D316" s="53" t="s">
        <v>31</v>
      </c>
      <c r="E316" s="53" t="s">
        <v>419</v>
      </c>
      <c r="F316" s="48">
        <f t="shared" si="35"/>
        <v>1296.8</v>
      </c>
      <c r="G316" s="48">
        <f t="shared" si="35"/>
        <v>1296.8</v>
      </c>
      <c r="H316" s="48">
        <f t="shared" si="35"/>
        <v>1296.8</v>
      </c>
      <c r="I316" s="18"/>
      <c r="J316" s="18"/>
      <c r="K316" s="18"/>
      <c r="O316" s="18"/>
    </row>
    <row r="317" spans="1:15" s="15" customFormat="1" ht="22.5" customHeight="1">
      <c r="A317" s="53" t="s">
        <v>186</v>
      </c>
      <c r="B317" s="52" t="s">
        <v>33</v>
      </c>
      <c r="C317" s="53" t="s">
        <v>435</v>
      </c>
      <c r="D317" s="53" t="s">
        <v>32</v>
      </c>
      <c r="E317" s="53" t="s">
        <v>175</v>
      </c>
      <c r="F317" s="48">
        <v>1296.8</v>
      </c>
      <c r="G317" s="48">
        <v>1296.8</v>
      </c>
      <c r="H317" s="48">
        <v>1296.8</v>
      </c>
      <c r="I317" s="18"/>
      <c r="J317" s="18"/>
      <c r="K317" s="18"/>
      <c r="M317" s="41">
        <v>1173.3</v>
      </c>
      <c r="O317" s="18"/>
    </row>
    <row r="318" spans="1:15" s="15" customFormat="1" ht="73.5" customHeight="1">
      <c r="A318" s="53" t="s">
        <v>802</v>
      </c>
      <c r="B318" s="52" t="s">
        <v>400</v>
      </c>
      <c r="C318" s="53" t="s">
        <v>611</v>
      </c>
      <c r="D318" s="53"/>
      <c r="E318" s="53"/>
      <c r="F318" s="48">
        <f aca="true" t="shared" si="36" ref="F318:H322">F319</f>
        <v>25</v>
      </c>
      <c r="G318" s="48">
        <f t="shared" si="36"/>
        <v>25</v>
      </c>
      <c r="H318" s="48">
        <f t="shared" si="36"/>
        <v>25</v>
      </c>
      <c r="I318" s="18"/>
      <c r="J318" s="18"/>
      <c r="K318" s="18"/>
      <c r="O318" s="18"/>
    </row>
    <row r="319" spans="1:15" s="15" customFormat="1" ht="34.5" customHeight="1">
      <c r="A319" s="53" t="s">
        <v>803</v>
      </c>
      <c r="B319" s="52" t="s">
        <v>16</v>
      </c>
      <c r="C319" s="53" t="s">
        <v>611</v>
      </c>
      <c r="D319" s="53" t="s">
        <v>11</v>
      </c>
      <c r="E319" s="53" t="s">
        <v>419</v>
      </c>
      <c r="F319" s="48">
        <f t="shared" si="36"/>
        <v>25</v>
      </c>
      <c r="G319" s="48">
        <f t="shared" si="36"/>
        <v>25</v>
      </c>
      <c r="H319" s="48">
        <f t="shared" si="36"/>
        <v>25</v>
      </c>
      <c r="I319" s="18"/>
      <c r="J319" s="18"/>
      <c r="K319" s="18"/>
      <c r="O319" s="18"/>
    </row>
    <row r="320" spans="1:15" s="15" customFormat="1" ht="36" customHeight="1">
      <c r="A320" s="53" t="s">
        <v>804</v>
      </c>
      <c r="B320" s="52" t="s">
        <v>17</v>
      </c>
      <c r="C320" s="53" t="s">
        <v>611</v>
      </c>
      <c r="D320" s="53" t="s">
        <v>7</v>
      </c>
      <c r="E320" s="53" t="s">
        <v>175</v>
      </c>
      <c r="F320" s="48">
        <v>25</v>
      </c>
      <c r="G320" s="48">
        <v>25</v>
      </c>
      <c r="H320" s="48">
        <v>25</v>
      </c>
      <c r="I320" s="18"/>
      <c r="J320" s="18"/>
      <c r="K320" s="18"/>
      <c r="O320" s="18"/>
    </row>
    <row r="321" spans="1:15" s="15" customFormat="1" ht="100.5" customHeight="1">
      <c r="A321" s="53" t="s">
        <v>805</v>
      </c>
      <c r="B321" s="52" t="s">
        <v>401</v>
      </c>
      <c r="C321" s="53" t="s">
        <v>612</v>
      </c>
      <c r="D321" s="53"/>
      <c r="E321" s="53"/>
      <c r="F321" s="48">
        <f t="shared" si="36"/>
        <v>25</v>
      </c>
      <c r="G321" s="48">
        <f t="shared" si="36"/>
        <v>25</v>
      </c>
      <c r="H321" s="48">
        <f t="shared" si="36"/>
        <v>25</v>
      </c>
      <c r="I321" s="18"/>
      <c r="J321" s="18"/>
      <c r="K321" s="18"/>
      <c r="O321" s="18"/>
    </row>
    <row r="322" spans="1:15" s="15" customFormat="1" ht="33.75" customHeight="1">
      <c r="A322" s="53" t="s">
        <v>806</v>
      </c>
      <c r="B322" s="52" t="s">
        <v>16</v>
      </c>
      <c r="C322" s="53" t="s">
        <v>612</v>
      </c>
      <c r="D322" s="53" t="s">
        <v>11</v>
      </c>
      <c r="E322" s="53" t="s">
        <v>419</v>
      </c>
      <c r="F322" s="48">
        <f t="shared" si="36"/>
        <v>25</v>
      </c>
      <c r="G322" s="48">
        <f t="shared" si="36"/>
        <v>25</v>
      </c>
      <c r="H322" s="48">
        <f t="shared" si="36"/>
        <v>25</v>
      </c>
      <c r="I322" s="18"/>
      <c r="J322" s="18"/>
      <c r="K322" s="18"/>
      <c r="O322" s="18"/>
    </row>
    <row r="323" spans="1:15" s="15" customFormat="1" ht="34.5" customHeight="1">
      <c r="A323" s="53" t="s">
        <v>807</v>
      </c>
      <c r="B323" s="52" t="s">
        <v>17</v>
      </c>
      <c r="C323" s="53" t="s">
        <v>612</v>
      </c>
      <c r="D323" s="53" t="s">
        <v>7</v>
      </c>
      <c r="E323" s="53" t="s">
        <v>175</v>
      </c>
      <c r="F323" s="48">
        <v>25</v>
      </c>
      <c r="G323" s="48">
        <v>25</v>
      </c>
      <c r="H323" s="48">
        <v>25</v>
      </c>
      <c r="I323" s="18"/>
      <c r="J323" s="18"/>
      <c r="K323" s="18"/>
      <c r="O323" s="18"/>
    </row>
    <row r="324" spans="1:15" s="15" customFormat="1" ht="73.5" customHeight="1">
      <c r="A324" s="53" t="s">
        <v>372</v>
      </c>
      <c r="B324" s="52" t="s">
        <v>402</v>
      </c>
      <c r="C324" s="53" t="s">
        <v>613</v>
      </c>
      <c r="D324" s="53"/>
      <c r="E324" s="53"/>
      <c r="F324" s="48">
        <f aca="true" t="shared" si="37" ref="F324:H325">F325</f>
        <v>45</v>
      </c>
      <c r="G324" s="48">
        <f t="shared" si="37"/>
        <v>45</v>
      </c>
      <c r="H324" s="48">
        <f t="shared" si="37"/>
        <v>45</v>
      </c>
      <c r="I324" s="18"/>
      <c r="J324" s="18"/>
      <c r="K324" s="18"/>
      <c r="O324" s="18"/>
    </row>
    <row r="325" spans="1:15" s="15" customFormat="1" ht="34.5" customHeight="1">
      <c r="A325" s="53" t="s">
        <v>82</v>
      </c>
      <c r="B325" s="52" t="s">
        <v>16</v>
      </c>
      <c r="C325" s="53" t="s">
        <v>613</v>
      </c>
      <c r="D325" s="53" t="s">
        <v>11</v>
      </c>
      <c r="E325" s="53" t="s">
        <v>419</v>
      </c>
      <c r="F325" s="48">
        <f t="shared" si="37"/>
        <v>45</v>
      </c>
      <c r="G325" s="48">
        <f t="shared" si="37"/>
        <v>45</v>
      </c>
      <c r="H325" s="48">
        <f t="shared" si="37"/>
        <v>45</v>
      </c>
      <c r="I325" s="18"/>
      <c r="J325" s="18"/>
      <c r="K325" s="18"/>
      <c r="O325" s="18"/>
    </row>
    <row r="326" spans="1:15" s="15" customFormat="1" ht="33" customHeight="1">
      <c r="A326" s="53" t="s">
        <v>83</v>
      </c>
      <c r="B326" s="52" t="s">
        <v>17</v>
      </c>
      <c r="C326" s="53" t="s">
        <v>613</v>
      </c>
      <c r="D326" s="53" t="s">
        <v>7</v>
      </c>
      <c r="E326" s="53" t="s">
        <v>175</v>
      </c>
      <c r="F326" s="48">
        <v>45</v>
      </c>
      <c r="G326" s="48">
        <v>45</v>
      </c>
      <c r="H326" s="48">
        <v>45</v>
      </c>
      <c r="I326" s="18"/>
      <c r="J326" s="18"/>
      <c r="K326" s="18"/>
      <c r="O326" s="18"/>
    </row>
    <row r="327" spans="1:15" s="15" customFormat="1" ht="70.5" customHeight="1">
      <c r="A327" s="53" t="s">
        <v>151</v>
      </c>
      <c r="B327" s="52" t="s">
        <v>403</v>
      </c>
      <c r="C327" s="53" t="s">
        <v>614</v>
      </c>
      <c r="D327" s="53"/>
      <c r="E327" s="53"/>
      <c r="F327" s="48">
        <f aca="true" t="shared" si="38" ref="F327:H328">F328</f>
        <v>30</v>
      </c>
      <c r="G327" s="48">
        <f t="shared" si="38"/>
        <v>30</v>
      </c>
      <c r="H327" s="48">
        <f t="shared" si="38"/>
        <v>30</v>
      </c>
      <c r="I327" s="18"/>
      <c r="J327" s="18"/>
      <c r="K327" s="18"/>
      <c r="O327" s="18"/>
    </row>
    <row r="328" spans="1:15" s="15" customFormat="1" ht="35.25" customHeight="1">
      <c r="A328" s="53" t="s">
        <v>504</v>
      </c>
      <c r="B328" s="52" t="s">
        <v>16</v>
      </c>
      <c r="C328" s="53" t="s">
        <v>614</v>
      </c>
      <c r="D328" s="53" t="s">
        <v>11</v>
      </c>
      <c r="E328" s="53" t="s">
        <v>419</v>
      </c>
      <c r="F328" s="48">
        <f t="shared" si="38"/>
        <v>30</v>
      </c>
      <c r="G328" s="48">
        <f t="shared" si="38"/>
        <v>30</v>
      </c>
      <c r="H328" s="48">
        <f t="shared" si="38"/>
        <v>30</v>
      </c>
      <c r="I328" s="18"/>
      <c r="J328" s="18"/>
      <c r="K328" s="18"/>
      <c r="O328" s="18"/>
    </row>
    <row r="329" spans="1:15" s="14" customFormat="1" ht="33" customHeight="1">
      <c r="A329" s="53" t="s">
        <v>505</v>
      </c>
      <c r="B329" s="52" t="s">
        <v>17</v>
      </c>
      <c r="C329" s="53" t="s">
        <v>614</v>
      </c>
      <c r="D329" s="53" t="s">
        <v>7</v>
      </c>
      <c r="E329" s="53" t="s">
        <v>175</v>
      </c>
      <c r="F329" s="48">
        <v>30</v>
      </c>
      <c r="G329" s="48">
        <v>30</v>
      </c>
      <c r="H329" s="48">
        <v>30</v>
      </c>
      <c r="I329" s="21"/>
      <c r="J329" s="21"/>
      <c r="K329" s="21"/>
      <c r="O329" s="21"/>
    </row>
    <row r="330" spans="1:15" s="15" customFormat="1" ht="30" customHeight="1">
      <c r="A330" s="53" t="s">
        <v>373</v>
      </c>
      <c r="B330" s="81" t="s">
        <v>140</v>
      </c>
      <c r="C330" s="65" t="s">
        <v>217</v>
      </c>
      <c r="D330" s="65"/>
      <c r="E330" s="65"/>
      <c r="F330" s="56">
        <f>F331+F338</f>
        <v>2670.6000000000004</v>
      </c>
      <c r="G330" s="56">
        <f>G331+G338</f>
        <v>2487.7000000000003</v>
      </c>
      <c r="H330" s="56">
        <f>H331+H338</f>
        <v>2487.7000000000003</v>
      </c>
      <c r="I330" s="18"/>
      <c r="J330" s="18"/>
      <c r="K330" s="18"/>
      <c r="M330" s="41">
        <v>-0.6</v>
      </c>
      <c r="O330" s="18"/>
    </row>
    <row r="331" spans="1:15" s="15" customFormat="1" ht="69" customHeight="1">
      <c r="A331" s="53" t="s">
        <v>84</v>
      </c>
      <c r="B331" s="52" t="s">
        <v>617</v>
      </c>
      <c r="C331" s="53" t="s">
        <v>618</v>
      </c>
      <c r="D331" s="53"/>
      <c r="E331" s="53"/>
      <c r="F331" s="55">
        <f>F332+F334+F336</f>
        <v>2523.3</v>
      </c>
      <c r="G331" s="55">
        <f>G332+G334+G336</f>
        <v>2340.4</v>
      </c>
      <c r="H331" s="55">
        <f>H332+H334+H336</f>
        <v>2340.4</v>
      </c>
      <c r="I331" s="18"/>
      <c r="J331" s="18"/>
      <c r="K331" s="18"/>
      <c r="O331" s="18"/>
    </row>
    <row r="332" spans="1:15" s="15" customFormat="1" ht="57" customHeight="1">
      <c r="A332" s="53" t="s">
        <v>85</v>
      </c>
      <c r="B332" s="68" t="s">
        <v>46</v>
      </c>
      <c r="C332" s="53" t="s">
        <v>618</v>
      </c>
      <c r="D332" s="53" t="s">
        <v>44</v>
      </c>
      <c r="E332" s="53" t="s">
        <v>420</v>
      </c>
      <c r="F332" s="55">
        <f>F333</f>
        <v>2190.3</v>
      </c>
      <c r="G332" s="55">
        <f>G333</f>
        <v>2190.3</v>
      </c>
      <c r="H332" s="55">
        <f>H333</f>
        <v>2190.3</v>
      </c>
      <c r="I332" s="18"/>
      <c r="J332" s="18"/>
      <c r="K332" s="18">
        <v>-118.1</v>
      </c>
      <c r="M332" s="41">
        <v>-0.1</v>
      </c>
      <c r="O332" s="18"/>
    </row>
    <row r="333" spans="1:15" s="15" customFormat="1" ht="20.25" customHeight="1">
      <c r="A333" s="53" t="s">
        <v>86</v>
      </c>
      <c r="B333" s="68" t="s">
        <v>47</v>
      </c>
      <c r="C333" s="53" t="s">
        <v>618</v>
      </c>
      <c r="D333" s="53" t="s">
        <v>128</v>
      </c>
      <c r="E333" s="53" t="s">
        <v>129</v>
      </c>
      <c r="F333" s="48">
        <v>2190.3</v>
      </c>
      <c r="G333" s="48">
        <v>2190.3</v>
      </c>
      <c r="H333" s="48">
        <v>2190.3</v>
      </c>
      <c r="I333" s="18"/>
      <c r="J333" s="18"/>
      <c r="K333" s="18"/>
      <c r="O333" s="18"/>
    </row>
    <row r="334" spans="1:15" s="15" customFormat="1" ht="31.5" customHeight="1">
      <c r="A334" s="53" t="s">
        <v>87</v>
      </c>
      <c r="B334" s="52" t="s">
        <v>16</v>
      </c>
      <c r="C334" s="53" t="s">
        <v>618</v>
      </c>
      <c r="D334" s="53" t="s">
        <v>11</v>
      </c>
      <c r="E334" s="53" t="s">
        <v>420</v>
      </c>
      <c r="F334" s="55">
        <f>F335</f>
        <v>331.8</v>
      </c>
      <c r="G334" s="55">
        <f>G335</f>
        <v>150</v>
      </c>
      <c r="H334" s="55">
        <f>H335</f>
        <v>150</v>
      </c>
      <c r="I334" s="18"/>
      <c r="J334" s="18"/>
      <c r="K334" s="18"/>
      <c r="M334" s="41">
        <v>0.7</v>
      </c>
      <c r="O334" s="18"/>
    </row>
    <row r="335" spans="1:15" s="15" customFormat="1" ht="31.5" customHeight="1">
      <c r="A335" s="53" t="s">
        <v>88</v>
      </c>
      <c r="B335" s="74" t="s">
        <v>17</v>
      </c>
      <c r="C335" s="53" t="s">
        <v>618</v>
      </c>
      <c r="D335" s="53" t="s">
        <v>7</v>
      </c>
      <c r="E335" s="53" t="s">
        <v>129</v>
      </c>
      <c r="F335" s="48">
        <v>331.8</v>
      </c>
      <c r="G335" s="48">
        <v>150</v>
      </c>
      <c r="H335" s="48">
        <v>150</v>
      </c>
      <c r="I335" s="18"/>
      <c r="J335" s="18"/>
      <c r="K335" s="18"/>
      <c r="O335" s="18"/>
    </row>
    <row r="336" spans="1:15" s="15" customFormat="1" ht="22.5" customHeight="1">
      <c r="A336" s="53" t="s">
        <v>808</v>
      </c>
      <c r="B336" s="68" t="s">
        <v>119</v>
      </c>
      <c r="C336" s="53" t="s">
        <v>618</v>
      </c>
      <c r="D336" s="53" t="s">
        <v>122</v>
      </c>
      <c r="E336" s="53" t="s">
        <v>420</v>
      </c>
      <c r="F336" s="48">
        <f>F337</f>
        <v>1.2</v>
      </c>
      <c r="G336" s="48">
        <f>G337</f>
        <v>0.1</v>
      </c>
      <c r="H336" s="48">
        <f>H337</f>
        <v>0.1</v>
      </c>
      <c r="I336" s="18"/>
      <c r="J336" s="18"/>
      <c r="K336" s="18"/>
      <c r="O336" s="18"/>
    </row>
    <row r="337" spans="1:15" s="15" customFormat="1" ht="20.25" customHeight="1">
      <c r="A337" s="53" t="s">
        <v>809</v>
      </c>
      <c r="B337" s="68" t="s">
        <v>120</v>
      </c>
      <c r="C337" s="53" t="s">
        <v>618</v>
      </c>
      <c r="D337" s="53" t="s">
        <v>123</v>
      </c>
      <c r="E337" s="53" t="s">
        <v>129</v>
      </c>
      <c r="F337" s="48">
        <v>1.2</v>
      </c>
      <c r="G337" s="48">
        <v>0.1</v>
      </c>
      <c r="H337" s="48">
        <v>0.1</v>
      </c>
      <c r="I337" s="18"/>
      <c r="J337" s="18"/>
      <c r="K337" s="18"/>
      <c r="M337" s="41">
        <v>150</v>
      </c>
      <c r="O337" s="18"/>
    </row>
    <row r="338" spans="1:15" s="15" customFormat="1" ht="81.75" customHeight="1">
      <c r="A338" s="53" t="s">
        <v>810</v>
      </c>
      <c r="B338" s="52" t="s">
        <v>384</v>
      </c>
      <c r="C338" s="53" t="s">
        <v>218</v>
      </c>
      <c r="D338" s="53"/>
      <c r="E338" s="53"/>
      <c r="F338" s="55">
        <f>F339+F341</f>
        <v>147.3</v>
      </c>
      <c r="G338" s="55">
        <f>G339+G341</f>
        <v>147.3</v>
      </c>
      <c r="H338" s="55">
        <f>H339+H341</f>
        <v>147.3</v>
      </c>
      <c r="I338" s="18"/>
      <c r="J338" s="18"/>
      <c r="K338" s="18"/>
      <c r="O338" s="18"/>
    </row>
    <row r="339" spans="1:15" s="15" customFormat="1" ht="57.75" customHeight="1">
      <c r="A339" s="53" t="s">
        <v>717</v>
      </c>
      <c r="B339" s="68" t="s">
        <v>46</v>
      </c>
      <c r="C339" s="53" t="s">
        <v>218</v>
      </c>
      <c r="D339" s="53" t="s">
        <v>44</v>
      </c>
      <c r="E339" s="53" t="s">
        <v>420</v>
      </c>
      <c r="F339" s="55">
        <f>F340</f>
        <v>122.7</v>
      </c>
      <c r="G339" s="55">
        <f>G340</f>
        <v>122.7</v>
      </c>
      <c r="H339" s="55">
        <f>H340</f>
        <v>122.7</v>
      </c>
      <c r="I339" s="18"/>
      <c r="J339" s="18"/>
      <c r="K339" s="18"/>
      <c r="O339" s="18"/>
    </row>
    <row r="340" spans="1:15" s="15" customFormat="1" ht="22.5" customHeight="1">
      <c r="A340" s="53" t="s">
        <v>718</v>
      </c>
      <c r="B340" s="68" t="s">
        <v>47</v>
      </c>
      <c r="C340" s="53" t="s">
        <v>218</v>
      </c>
      <c r="D340" s="53" t="s">
        <v>128</v>
      </c>
      <c r="E340" s="53" t="s">
        <v>129</v>
      </c>
      <c r="F340" s="48">
        <v>122.7</v>
      </c>
      <c r="G340" s="48">
        <v>122.7</v>
      </c>
      <c r="H340" s="48">
        <v>122.7</v>
      </c>
      <c r="I340" s="18"/>
      <c r="J340" s="18"/>
      <c r="K340" s="18"/>
      <c r="O340" s="18"/>
    </row>
    <row r="341" spans="1:15" s="15" customFormat="1" ht="30.75" customHeight="1">
      <c r="A341" s="53" t="s">
        <v>719</v>
      </c>
      <c r="B341" s="52" t="s">
        <v>16</v>
      </c>
      <c r="C341" s="53" t="s">
        <v>218</v>
      </c>
      <c r="D341" s="53" t="s">
        <v>11</v>
      </c>
      <c r="E341" s="53" t="s">
        <v>420</v>
      </c>
      <c r="F341" s="55">
        <f>F342</f>
        <v>24.6</v>
      </c>
      <c r="G341" s="55">
        <f>G342</f>
        <v>24.6</v>
      </c>
      <c r="H341" s="55">
        <f>H342</f>
        <v>24.6</v>
      </c>
      <c r="I341" s="18"/>
      <c r="J341" s="18"/>
      <c r="K341" s="18"/>
      <c r="O341" s="18"/>
    </row>
    <row r="342" spans="1:15" s="15" customFormat="1" ht="30" customHeight="1">
      <c r="A342" s="53" t="s">
        <v>917</v>
      </c>
      <c r="B342" s="52" t="s">
        <v>17</v>
      </c>
      <c r="C342" s="53" t="s">
        <v>218</v>
      </c>
      <c r="D342" s="53" t="s">
        <v>7</v>
      </c>
      <c r="E342" s="53" t="s">
        <v>129</v>
      </c>
      <c r="F342" s="48">
        <v>24.6</v>
      </c>
      <c r="G342" s="48">
        <v>24.6</v>
      </c>
      <c r="H342" s="48">
        <v>24.6</v>
      </c>
      <c r="I342" s="24"/>
      <c r="J342" s="18"/>
      <c r="K342" s="18"/>
      <c r="O342" s="18"/>
    </row>
    <row r="343" spans="1:15" s="15" customFormat="1" ht="34.5" customHeight="1">
      <c r="A343" s="53" t="s">
        <v>918</v>
      </c>
      <c r="B343" s="81" t="s">
        <v>124</v>
      </c>
      <c r="C343" s="65" t="s">
        <v>216</v>
      </c>
      <c r="D343" s="65"/>
      <c r="E343" s="65"/>
      <c r="F343" s="57">
        <f>F344+F349+F355+F361+F367+F364+F358+F352+F370+F373</f>
        <v>14962.900000000001</v>
      </c>
      <c r="G343" s="57">
        <f>G344+G349+G355+G361+G367+G364+G358+G352+G370+G373</f>
        <v>14963.1</v>
      </c>
      <c r="H343" s="57">
        <f>H344+H349+H355+H361+H367+H364+H358+H352+H370+H373</f>
        <v>14833.6</v>
      </c>
      <c r="I343" s="24"/>
      <c r="J343" s="18"/>
      <c r="K343" s="18">
        <v>100</v>
      </c>
      <c r="O343" s="18"/>
    </row>
    <row r="344" spans="1:15" s="15" customFormat="1" ht="71.25" customHeight="1">
      <c r="A344" s="53" t="s">
        <v>919</v>
      </c>
      <c r="B344" s="52" t="s">
        <v>619</v>
      </c>
      <c r="C344" s="53" t="s">
        <v>620</v>
      </c>
      <c r="D344" s="53"/>
      <c r="E344" s="53"/>
      <c r="F344" s="48">
        <f>F345+F347</f>
        <v>13890.1</v>
      </c>
      <c r="G344" s="48">
        <f>G345+G347</f>
        <v>13890.1</v>
      </c>
      <c r="H344" s="48">
        <f>H345+H347</f>
        <v>13890.1</v>
      </c>
      <c r="I344" s="24"/>
      <c r="J344" s="18"/>
      <c r="K344" s="18"/>
      <c r="O344" s="18"/>
    </row>
    <row r="345" spans="1:15" s="15" customFormat="1" ht="30.75" customHeight="1">
      <c r="A345" s="53" t="s">
        <v>720</v>
      </c>
      <c r="B345" s="52" t="s">
        <v>162</v>
      </c>
      <c r="C345" s="53" t="s">
        <v>620</v>
      </c>
      <c r="D345" s="53" t="s">
        <v>31</v>
      </c>
      <c r="E345" s="53" t="s">
        <v>163</v>
      </c>
      <c r="F345" s="48">
        <f>F346</f>
        <v>11353.1</v>
      </c>
      <c r="G345" s="48">
        <f>G346</f>
        <v>11353.1</v>
      </c>
      <c r="H345" s="48">
        <f>H346</f>
        <v>11353.1</v>
      </c>
      <c r="I345" s="24"/>
      <c r="J345" s="18"/>
      <c r="K345" s="18"/>
      <c r="O345" s="18"/>
    </row>
    <row r="346" spans="1:15" s="15" customFormat="1" ht="26.25" customHeight="1">
      <c r="A346" s="53" t="s">
        <v>721</v>
      </c>
      <c r="B346" s="52" t="s">
        <v>33</v>
      </c>
      <c r="C346" s="53" t="s">
        <v>620</v>
      </c>
      <c r="D346" s="53" t="s">
        <v>32</v>
      </c>
      <c r="E346" s="53" t="s">
        <v>361</v>
      </c>
      <c r="F346" s="48">
        <v>11353.1</v>
      </c>
      <c r="G346" s="48">
        <v>11353.1</v>
      </c>
      <c r="H346" s="48">
        <v>11353.1</v>
      </c>
      <c r="I346" s="24"/>
      <c r="J346" s="18"/>
      <c r="K346" s="18"/>
      <c r="O346" s="18"/>
    </row>
    <row r="347" spans="1:15" s="15" customFormat="1" ht="28.5" customHeight="1">
      <c r="A347" s="53" t="s">
        <v>89</v>
      </c>
      <c r="B347" s="52" t="s">
        <v>162</v>
      </c>
      <c r="C347" s="53" t="s">
        <v>620</v>
      </c>
      <c r="D347" s="53" t="s">
        <v>31</v>
      </c>
      <c r="E347" s="53" t="s">
        <v>419</v>
      </c>
      <c r="F347" s="48">
        <f>F348</f>
        <v>2537</v>
      </c>
      <c r="G347" s="48">
        <f>G348</f>
        <v>2537</v>
      </c>
      <c r="H347" s="48">
        <f>H348</f>
        <v>2537</v>
      </c>
      <c r="I347" s="24"/>
      <c r="J347" s="18"/>
      <c r="K347" s="18"/>
      <c r="O347" s="18"/>
    </row>
    <row r="348" spans="1:15" s="15" customFormat="1" ht="18.75" customHeight="1">
      <c r="A348" s="53" t="s">
        <v>506</v>
      </c>
      <c r="B348" s="52" t="s">
        <v>33</v>
      </c>
      <c r="C348" s="53" t="s">
        <v>620</v>
      </c>
      <c r="D348" s="53" t="s">
        <v>32</v>
      </c>
      <c r="E348" s="53" t="s">
        <v>439</v>
      </c>
      <c r="F348" s="48">
        <v>2537</v>
      </c>
      <c r="G348" s="48">
        <v>2537</v>
      </c>
      <c r="H348" s="48">
        <v>2537</v>
      </c>
      <c r="I348" s="24"/>
      <c r="J348" s="18"/>
      <c r="K348" s="18"/>
      <c r="O348" s="18"/>
    </row>
    <row r="349" spans="1:15" s="15" customFormat="1" ht="93" customHeight="1">
      <c r="A349" s="53" t="s">
        <v>507</v>
      </c>
      <c r="B349" s="52" t="s">
        <v>642</v>
      </c>
      <c r="C349" s="53" t="s">
        <v>454</v>
      </c>
      <c r="D349" s="53"/>
      <c r="E349" s="53"/>
      <c r="F349" s="55">
        <f aca="true" t="shared" si="39" ref="F349:H353">F350</f>
        <v>462.1</v>
      </c>
      <c r="G349" s="55">
        <f t="shared" si="39"/>
        <v>462.1</v>
      </c>
      <c r="H349" s="55">
        <f t="shared" si="39"/>
        <v>462.1</v>
      </c>
      <c r="I349" s="24"/>
      <c r="J349" s="18"/>
      <c r="K349" s="18"/>
      <c r="O349" s="18"/>
    </row>
    <row r="350" spans="1:15" s="15" customFormat="1" ht="31.5" customHeight="1">
      <c r="A350" s="53" t="s">
        <v>508</v>
      </c>
      <c r="B350" s="52" t="s">
        <v>162</v>
      </c>
      <c r="C350" s="53" t="s">
        <v>454</v>
      </c>
      <c r="D350" s="53" t="s">
        <v>31</v>
      </c>
      <c r="E350" s="53" t="s">
        <v>163</v>
      </c>
      <c r="F350" s="48">
        <f t="shared" si="39"/>
        <v>462.1</v>
      </c>
      <c r="G350" s="48">
        <f t="shared" si="39"/>
        <v>462.1</v>
      </c>
      <c r="H350" s="48">
        <f t="shared" si="39"/>
        <v>462.1</v>
      </c>
      <c r="I350" s="24"/>
      <c r="J350" s="18"/>
      <c r="K350" s="18"/>
      <c r="O350" s="18"/>
    </row>
    <row r="351" spans="1:15" s="15" customFormat="1" ht="21.75" customHeight="1">
      <c r="A351" s="53" t="s">
        <v>374</v>
      </c>
      <c r="B351" s="52" t="s">
        <v>33</v>
      </c>
      <c r="C351" s="53" t="s">
        <v>454</v>
      </c>
      <c r="D351" s="53" t="s">
        <v>32</v>
      </c>
      <c r="E351" s="53" t="s">
        <v>361</v>
      </c>
      <c r="F351" s="48">
        <v>462.1</v>
      </c>
      <c r="G351" s="48">
        <v>462.1</v>
      </c>
      <c r="H351" s="48">
        <v>462.1</v>
      </c>
      <c r="I351" s="24"/>
      <c r="J351" s="18"/>
      <c r="K351" s="18"/>
      <c r="M351" s="41">
        <v>500</v>
      </c>
      <c r="O351" s="18"/>
    </row>
    <row r="352" spans="1:15" s="15" customFormat="1" ht="83.25" customHeight="1">
      <c r="A352" s="53" t="s">
        <v>920</v>
      </c>
      <c r="B352" s="52" t="s">
        <v>857</v>
      </c>
      <c r="C352" s="53" t="s">
        <v>856</v>
      </c>
      <c r="D352" s="53"/>
      <c r="E352" s="53"/>
      <c r="F352" s="55">
        <f>F353</f>
        <v>60</v>
      </c>
      <c r="G352" s="55">
        <f>G353</f>
        <v>60</v>
      </c>
      <c r="H352" s="55">
        <f>H353</f>
        <v>60</v>
      </c>
      <c r="I352" s="24"/>
      <c r="J352" s="18"/>
      <c r="K352" s="18"/>
      <c r="M352" s="41"/>
      <c r="O352" s="18"/>
    </row>
    <row r="353" spans="1:15" s="15" customFormat="1" ht="32.25" customHeight="1">
      <c r="A353" s="53" t="s">
        <v>921</v>
      </c>
      <c r="B353" s="52" t="s">
        <v>162</v>
      </c>
      <c r="C353" s="53" t="s">
        <v>856</v>
      </c>
      <c r="D353" s="53" t="s">
        <v>31</v>
      </c>
      <c r="E353" s="53" t="s">
        <v>419</v>
      </c>
      <c r="F353" s="48">
        <f t="shared" si="39"/>
        <v>60</v>
      </c>
      <c r="G353" s="48">
        <f t="shared" si="39"/>
        <v>60</v>
      </c>
      <c r="H353" s="48">
        <f t="shared" si="39"/>
        <v>60</v>
      </c>
      <c r="I353" s="24"/>
      <c r="J353" s="18"/>
      <c r="K353" s="18"/>
      <c r="M353" s="41"/>
      <c r="O353" s="18"/>
    </row>
    <row r="354" spans="1:15" s="15" customFormat="1" ht="21.75" customHeight="1">
      <c r="A354" s="53" t="s">
        <v>922</v>
      </c>
      <c r="B354" s="52" t="s">
        <v>33</v>
      </c>
      <c r="C354" s="53" t="s">
        <v>856</v>
      </c>
      <c r="D354" s="53" t="s">
        <v>32</v>
      </c>
      <c r="E354" s="53" t="s">
        <v>439</v>
      </c>
      <c r="F354" s="48">
        <v>60</v>
      </c>
      <c r="G354" s="48">
        <v>60</v>
      </c>
      <c r="H354" s="48">
        <v>60</v>
      </c>
      <c r="I354" s="24"/>
      <c r="J354" s="18"/>
      <c r="K354" s="18"/>
      <c r="M354" s="41"/>
      <c r="O354" s="18"/>
    </row>
    <row r="355" spans="1:15" s="15" customFormat="1" ht="87" customHeight="1">
      <c r="A355" s="53" t="s">
        <v>90</v>
      </c>
      <c r="B355" s="52" t="s">
        <v>440</v>
      </c>
      <c r="C355" s="53" t="s">
        <v>621</v>
      </c>
      <c r="D355" s="53"/>
      <c r="E355" s="53"/>
      <c r="F355" s="48">
        <f aca="true" t="shared" si="40" ref="F355:H356">F356</f>
        <v>5</v>
      </c>
      <c r="G355" s="48">
        <f t="shared" si="40"/>
        <v>5</v>
      </c>
      <c r="H355" s="48">
        <f t="shared" si="40"/>
        <v>5</v>
      </c>
      <c r="I355" s="24"/>
      <c r="J355" s="18"/>
      <c r="K355" s="18"/>
      <c r="O355" s="18"/>
    </row>
    <row r="356" spans="1:15" s="15" customFormat="1" ht="29.25" customHeight="1">
      <c r="A356" s="53" t="s">
        <v>91</v>
      </c>
      <c r="B356" s="52" t="s">
        <v>16</v>
      </c>
      <c r="C356" s="53" t="s">
        <v>621</v>
      </c>
      <c r="D356" s="53" t="s">
        <v>11</v>
      </c>
      <c r="E356" s="53" t="s">
        <v>419</v>
      </c>
      <c r="F356" s="48">
        <f t="shared" si="40"/>
        <v>5</v>
      </c>
      <c r="G356" s="48">
        <f t="shared" si="40"/>
        <v>5</v>
      </c>
      <c r="H356" s="48">
        <f t="shared" si="40"/>
        <v>5</v>
      </c>
      <c r="I356" s="24"/>
      <c r="J356" s="18"/>
      <c r="K356" s="18"/>
      <c r="O356" s="18"/>
    </row>
    <row r="357" spans="1:15" s="15" customFormat="1" ht="32.25" customHeight="1">
      <c r="A357" s="53" t="s">
        <v>92</v>
      </c>
      <c r="B357" s="52" t="s">
        <v>17</v>
      </c>
      <c r="C357" s="53" t="s">
        <v>621</v>
      </c>
      <c r="D357" s="53" t="s">
        <v>7</v>
      </c>
      <c r="E357" s="53" t="s">
        <v>439</v>
      </c>
      <c r="F357" s="48">
        <v>5</v>
      </c>
      <c r="G357" s="48">
        <v>5</v>
      </c>
      <c r="H357" s="48">
        <v>5</v>
      </c>
      <c r="I357" s="24"/>
      <c r="J357" s="18"/>
      <c r="K357" s="18"/>
      <c r="O357" s="18"/>
    </row>
    <row r="358" spans="1:15" s="15" customFormat="1" ht="71.25" customHeight="1">
      <c r="A358" s="53" t="s">
        <v>93</v>
      </c>
      <c r="B358" s="52" t="s">
        <v>574</v>
      </c>
      <c r="C358" s="53" t="s">
        <v>622</v>
      </c>
      <c r="D358" s="25"/>
      <c r="E358" s="53"/>
      <c r="F358" s="48">
        <f aca="true" t="shared" si="41" ref="F358:H359">F359</f>
        <v>0</v>
      </c>
      <c r="G358" s="48">
        <f t="shared" si="41"/>
        <v>0</v>
      </c>
      <c r="H358" s="48">
        <f t="shared" si="41"/>
        <v>0</v>
      </c>
      <c r="I358" s="24"/>
      <c r="J358" s="18"/>
      <c r="K358" s="18"/>
      <c r="O358" s="18"/>
    </row>
    <row r="359" spans="1:15" s="15" customFormat="1" ht="32.25" customHeight="1">
      <c r="A359" s="53" t="s">
        <v>94</v>
      </c>
      <c r="B359" s="52" t="s">
        <v>16</v>
      </c>
      <c r="C359" s="53" t="s">
        <v>622</v>
      </c>
      <c r="D359" s="53" t="s">
        <v>11</v>
      </c>
      <c r="E359" s="53" t="s">
        <v>419</v>
      </c>
      <c r="F359" s="48">
        <f t="shared" si="41"/>
        <v>0</v>
      </c>
      <c r="G359" s="48">
        <f t="shared" si="41"/>
        <v>0</v>
      </c>
      <c r="H359" s="48">
        <f t="shared" si="41"/>
        <v>0</v>
      </c>
      <c r="I359" s="24"/>
      <c r="J359" s="18"/>
      <c r="K359" s="18"/>
      <c r="O359" s="18"/>
    </row>
    <row r="360" spans="1:15" s="15" customFormat="1" ht="34.5" customHeight="1">
      <c r="A360" s="53" t="s">
        <v>95</v>
      </c>
      <c r="B360" s="52" t="s">
        <v>17</v>
      </c>
      <c r="C360" s="53" t="s">
        <v>622</v>
      </c>
      <c r="D360" s="53" t="s">
        <v>7</v>
      </c>
      <c r="E360" s="53" t="s">
        <v>439</v>
      </c>
      <c r="F360" s="48">
        <v>0</v>
      </c>
      <c r="G360" s="48">
        <v>0</v>
      </c>
      <c r="H360" s="48">
        <v>0</v>
      </c>
      <c r="I360" s="24"/>
      <c r="J360" s="18"/>
      <c r="K360" s="18">
        <v>20</v>
      </c>
      <c r="O360" s="18"/>
    </row>
    <row r="361" spans="1:15" s="15" customFormat="1" ht="74.25" customHeight="1">
      <c r="A361" s="53" t="s">
        <v>96</v>
      </c>
      <c r="B361" s="52" t="s">
        <v>441</v>
      </c>
      <c r="C361" s="53" t="s">
        <v>623</v>
      </c>
      <c r="D361" s="25"/>
      <c r="E361" s="53"/>
      <c r="F361" s="48">
        <f aca="true" t="shared" si="42" ref="F361:H362">F362</f>
        <v>45</v>
      </c>
      <c r="G361" s="48">
        <f t="shared" si="42"/>
        <v>45</v>
      </c>
      <c r="H361" s="48">
        <f t="shared" si="42"/>
        <v>45</v>
      </c>
      <c r="I361" s="24"/>
      <c r="J361" s="18"/>
      <c r="K361" s="18"/>
      <c r="O361" s="18"/>
    </row>
    <row r="362" spans="1:15" s="15" customFormat="1" ht="32.25" customHeight="1">
      <c r="A362" s="53" t="s">
        <v>336</v>
      </c>
      <c r="B362" s="52" t="s">
        <v>16</v>
      </c>
      <c r="C362" s="53" t="s">
        <v>623</v>
      </c>
      <c r="D362" s="53" t="s">
        <v>11</v>
      </c>
      <c r="E362" s="53" t="s">
        <v>419</v>
      </c>
      <c r="F362" s="48">
        <f t="shared" si="42"/>
        <v>45</v>
      </c>
      <c r="G362" s="48">
        <f t="shared" si="42"/>
        <v>45</v>
      </c>
      <c r="H362" s="48">
        <f t="shared" si="42"/>
        <v>45</v>
      </c>
      <c r="I362" s="24"/>
      <c r="J362" s="18"/>
      <c r="K362" s="18"/>
      <c r="O362" s="18"/>
    </row>
    <row r="363" spans="1:15" s="15" customFormat="1" ht="38.25" customHeight="1">
      <c r="A363" s="53" t="s">
        <v>337</v>
      </c>
      <c r="B363" s="52" t="s">
        <v>17</v>
      </c>
      <c r="C363" s="53" t="s">
        <v>623</v>
      </c>
      <c r="D363" s="53" t="s">
        <v>7</v>
      </c>
      <c r="E363" s="53" t="s">
        <v>439</v>
      </c>
      <c r="F363" s="48">
        <v>45</v>
      </c>
      <c r="G363" s="48">
        <v>45</v>
      </c>
      <c r="H363" s="48">
        <v>45</v>
      </c>
      <c r="I363" s="24"/>
      <c r="J363" s="18"/>
      <c r="K363" s="18">
        <v>69.6</v>
      </c>
      <c r="O363" s="18"/>
    </row>
    <row r="364" spans="1:15" s="15" customFormat="1" ht="75" customHeight="1">
      <c r="A364" s="53" t="s">
        <v>338</v>
      </c>
      <c r="B364" s="77" t="s">
        <v>436</v>
      </c>
      <c r="C364" s="53" t="s">
        <v>438</v>
      </c>
      <c r="D364" s="53"/>
      <c r="E364" s="53"/>
      <c r="F364" s="48">
        <f aca="true" t="shared" si="43" ref="F364:H365">SUM(F365)</f>
        <v>212.1</v>
      </c>
      <c r="G364" s="48">
        <f t="shared" si="43"/>
        <v>212.1</v>
      </c>
      <c r="H364" s="48">
        <f t="shared" si="43"/>
        <v>212.1</v>
      </c>
      <c r="I364" s="24"/>
      <c r="J364" s="18"/>
      <c r="K364" s="18"/>
      <c r="O364" s="18"/>
    </row>
    <row r="365" spans="1:15" s="15" customFormat="1" ht="38.25" customHeight="1">
      <c r="A365" s="53" t="s">
        <v>339</v>
      </c>
      <c r="B365" s="52" t="s">
        <v>162</v>
      </c>
      <c r="C365" s="53" t="s">
        <v>438</v>
      </c>
      <c r="D365" s="53" t="s">
        <v>31</v>
      </c>
      <c r="E365" s="53" t="s">
        <v>419</v>
      </c>
      <c r="F365" s="48">
        <f t="shared" si="43"/>
        <v>212.1</v>
      </c>
      <c r="G365" s="48">
        <f t="shared" si="43"/>
        <v>212.1</v>
      </c>
      <c r="H365" s="48">
        <f t="shared" si="43"/>
        <v>212.1</v>
      </c>
      <c r="I365" s="24"/>
      <c r="J365" s="18"/>
      <c r="K365" s="18"/>
      <c r="O365" s="18"/>
    </row>
    <row r="366" spans="1:15" s="15" customFormat="1" ht="38.25" customHeight="1">
      <c r="A366" s="53" t="s">
        <v>340</v>
      </c>
      <c r="B366" s="52" t="s">
        <v>33</v>
      </c>
      <c r="C366" s="53" t="s">
        <v>438</v>
      </c>
      <c r="D366" s="53" t="s">
        <v>32</v>
      </c>
      <c r="E366" s="53" t="s">
        <v>175</v>
      </c>
      <c r="F366" s="48">
        <v>212.1</v>
      </c>
      <c r="G366" s="48">
        <v>212.1</v>
      </c>
      <c r="H366" s="48">
        <v>212.1</v>
      </c>
      <c r="I366" s="24"/>
      <c r="J366" s="18"/>
      <c r="K366" s="18"/>
      <c r="O366" s="18"/>
    </row>
    <row r="367" spans="1:15" s="15" customFormat="1" ht="73.5" customHeight="1">
      <c r="A367" s="53" t="s">
        <v>341</v>
      </c>
      <c r="B367" s="77" t="s">
        <v>437</v>
      </c>
      <c r="C367" s="53" t="s">
        <v>438</v>
      </c>
      <c r="D367" s="53"/>
      <c r="E367" s="53"/>
      <c r="F367" s="48">
        <f aca="true" t="shared" si="44" ref="F367:H368">F368</f>
        <v>100</v>
      </c>
      <c r="G367" s="48">
        <f t="shared" si="44"/>
        <v>100</v>
      </c>
      <c r="H367" s="48">
        <f t="shared" si="44"/>
        <v>100</v>
      </c>
      <c r="I367" s="24"/>
      <c r="J367" s="18"/>
      <c r="K367" s="18"/>
      <c r="O367" s="18"/>
    </row>
    <row r="368" spans="1:15" s="15" customFormat="1" ht="31.5" customHeight="1">
      <c r="A368" s="53" t="s">
        <v>342</v>
      </c>
      <c r="B368" s="52" t="s">
        <v>162</v>
      </c>
      <c r="C368" s="53" t="s">
        <v>438</v>
      </c>
      <c r="D368" s="53" t="s">
        <v>31</v>
      </c>
      <c r="E368" s="53" t="s">
        <v>419</v>
      </c>
      <c r="F368" s="48">
        <f t="shared" si="44"/>
        <v>100</v>
      </c>
      <c r="G368" s="48">
        <f t="shared" si="44"/>
        <v>100</v>
      </c>
      <c r="H368" s="48">
        <f t="shared" si="44"/>
        <v>100</v>
      </c>
      <c r="I368" s="24"/>
      <c r="J368" s="18"/>
      <c r="K368" s="18"/>
      <c r="O368" s="18"/>
    </row>
    <row r="369" spans="1:15" s="15" customFormat="1" ht="21.75" customHeight="1">
      <c r="A369" s="53" t="s">
        <v>343</v>
      </c>
      <c r="B369" s="52" t="s">
        <v>33</v>
      </c>
      <c r="C369" s="53" t="s">
        <v>438</v>
      </c>
      <c r="D369" s="53" t="s">
        <v>32</v>
      </c>
      <c r="E369" s="53" t="s">
        <v>175</v>
      </c>
      <c r="F369" s="48">
        <v>100</v>
      </c>
      <c r="G369" s="48">
        <v>100</v>
      </c>
      <c r="H369" s="48">
        <v>100</v>
      </c>
      <c r="I369" s="24"/>
      <c r="J369" s="18"/>
      <c r="K369" s="18"/>
      <c r="M369" s="41">
        <v>100</v>
      </c>
      <c r="O369" s="18"/>
    </row>
    <row r="370" spans="1:15" s="15" customFormat="1" ht="88.5" customHeight="1">
      <c r="A370" s="53" t="s">
        <v>97</v>
      </c>
      <c r="B370" s="75" t="s">
        <v>842</v>
      </c>
      <c r="C370" s="53" t="s">
        <v>841</v>
      </c>
      <c r="D370" s="53"/>
      <c r="E370" s="53"/>
      <c r="F370" s="48">
        <f aca="true" t="shared" si="45" ref="F370:H374">SUM(F371)</f>
        <v>184.6</v>
      </c>
      <c r="G370" s="48">
        <f t="shared" si="45"/>
        <v>184.8</v>
      </c>
      <c r="H370" s="48">
        <f t="shared" si="45"/>
        <v>57.3</v>
      </c>
      <c r="I370" s="24"/>
      <c r="J370" s="18"/>
      <c r="K370" s="18"/>
      <c r="M370" s="41"/>
      <c r="O370" s="18"/>
    </row>
    <row r="371" spans="1:15" s="15" customFormat="1" ht="42.75" customHeight="1">
      <c r="A371" s="53" t="s">
        <v>98</v>
      </c>
      <c r="B371" s="52" t="s">
        <v>162</v>
      </c>
      <c r="C371" s="53" t="s">
        <v>841</v>
      </c>
      <c r="D371" s="53" t="s">
        <v>31</v>
      </c>
      <c r="E371" s="53" t="s">
        <v>419</v>
      </c>
      <c r="F371" s="48">
        <f t="shared" si="45"/>
        <v>184.6</v>
      </c>
      <c r="G371" s="48">
        <f t="shared" si="45"/>
        <v>184.8</v>
      </c>
      <c r="H371" s="48">
        <f t="shared" si="45"/>
        <v>57.3</v>
      </c>
      <c r="I371" s="24"/>
      <c r="J371" s="18"/>
      <c r="K371" s="18"/>
      <c r="M371" s="41"/>
      <c r="O371" s="18"/>
    </row>
    <row r="372" spans="1:15" s="15" customFormat="1" ht="21.75" customHeight="1">
      <c r="A372" s="53" t="s">
        <v>99</v>
      </c>
      <c r="B372" s="52" t="s">
        <v>33</v>
      </c>
      <c r="C372" s="53" t="s">
        <v>841</v>
      </c>
      <c r="D372" s="53" t="s">
        <v>32</v>
      </c>
      <c r="E372" s="53" t="s">
        <v>175</v>
      </c>
      <c r="F372" s="48">
        <v>184.6</v>
      </c>
      <c r="G372" s="48">
        <v>184.8</v>
      </c>
      <c r="H372" s="48">
        <v>57.3</v>
      </c>
      <c r="I372" s="24"/>
      <c r="J372" s="18"/>
      <c r="K372" s="18"/>
      <c r="M372" s="41"/>
      <c r="O372" s="18"/>
    </row>
    <row r="373" spans="1:15" s="15" customFormat="1" ht="94.5" customHeight="1">
      <c r="A373" s="53" t="s">
        <v>722</v>
      </c>
      <c r="B373" s="75" t="s">
        <v>843</v>
      </c>
      <c r="C373" s="53" t="s">
        <v>841</v>
      </c>
      <c r="D373" s="53"/>
      <c r="E373" s="53"/>
      <c r="F373" s="48">
        <f t="shared" si="45"/>
        <v>4</v>
      </c>
      <c r="G373" s="48">
        <f t="shared" si="45"/>
        <v>4</v>
      </c>
      <c r="H373" s="48">
        <f t="shared" si="45"/>
        <v>2</v>
      </c>
      <c r="I373" s="24"/>
      <c r="J373" s="18"/>
      <c r="K373" s="18"/>
      <c r="M373" s="41"/>
      <c r="O373" s="18"/>
    </row>
    <row r="374" spans="1:15" s="15" customFormat="1" ht="47.25" customHeight="1">
      <c r="A374" s="53" t="s">
        <v>723</v>
      </c>
      <c r="B374" s="52" t="s">
        <v>162</v>
      </c>
      <c r="C374" s="53" t="s">
        <v>841</v>
      </c>
      <c r="D374" s="53" t="s">
        <v>31</v>
      </c>
      <c r="E374" s="53" t="s">
        <v>419</v>
      </c>
      <c r="F374" s="48">
        <f t="shared" si="45"/>
        <v>4</v>
      </c>
      <c r="G374" s="48">
        <f t="shared" si="45"/>
        <v>4</v>
      </c>
      <c r="H374" s="48">
        <f t="shared" si="45"/>
        <v>2</v>
      </c>
      <c r="I374" s="24"/>
      <c r="J374" s="18"/>
      <c r="K374" s="18"/>
      <c r="M374" s="41"/>
      <c r="O374" s="18"/>
    </row>
    <row r="375" spans="1:15" s="15" customFormat="1" ht="21.75" customHeight="1">
      <c r="A375" s="53" t="s">
        <v>923</v>
      </c>
      <c r="B375" s="52" t="s">
        <v>33</v>
      </c>
      <c r="C375" s="53" t="s">
        <v>841</v>
      </c>
      <c r="D375" s="53" t="s">
        <v>32</v>
      </c>
      <c r="E375" s="53" t="s">
        <v>175</v>
      </c>
      <c r="F375" s="48">
        <v>4</v>
      </c>
      <c r="G375" s="48">
        <v>4</v>
      </c>
      <c r="H375" s="48">
        <v>2</v>
      </c>
      <c r="I375" s="24"/>
      <c r="J375" s="18"/>
      <c r="K375" s="18"/>
      <c r="M375" s="41"/>
      <c r="O375" s="18"/>
    </row>
    <row r="376" spans="1:15" s="15" customFormat="1" ht="32.25" customHeight="1">
      <c r="A376" s="53" t="s">
        <v>924</v>
      </c>
      <c r="B376" s="83" t="s">
        <v>316</v>
      </c>
      <c r="C376" s="63" t="s">
        <v>224</v>
      </c>
      <c r="D376" s="63"/>
      <c r="E376" s="63"/>
      <c r="F376" s="66">
        <f>F377</f>
        <v>9407.4</v>
      </c>
      <c r="G376" s="66">
        <f>G377</f>
        <v>8317.4</v>
      </c>
      <c r="H376" s="66">
        <f>H377</f>
        <v>8317.4</v>
      </c>
      <c r="I376" s="18"/>
      <c r="J376" s="18"/>
      <c r="K376" s="18"/>
      <c r="O376" s="18"/>
    </row>
    <row r="377" spans="1:15" s="15" customFormat="1" ht="31.5" customHeight="1">
      <c r="A377" s="53" t="s">
        <v>925</v>
      </c>
      <c r="B377" s="81" t="s">
        <v>126</v>
      </c>
      <c r="C377" s="65" t="s">
        <v>225</v>
      </c>
      <c r="D377" s="65"/>
      <c r="E377" s="65"/>
      <c r="F377" s="57">
        <f>F384+F378+F381+F389</f>
        <v>9407.4</v>
      </c>
      <c r="G377" s="57">
        <f>G384+G378+G381+G389</f>
        <v>8317.4</v>
      </c>
      <c r="H377" s="57">
        <f>H384+H378+H381+H389</f>
        <v>8317.4</v>
      </c>
      <c r="I377" s="18"/>
      <c r="J377" s="18"/>
      <c r="K377" s="18"/>
      <c r="O377" s="18"/>
    </row>
    <row r="378" spans="1:15" s="15" customFormat="1" ht="68.25" customHeight="1">
      <c r="A378" s="53" t="s">
        <v>509</v>
      </c>
      <c r="B378" s="52" t="s">
        <v>626</v>
      </c>
      <c r="C378" s="53" t="s">
        <v>625</v>
      </c>
      <c r="D378" s="53"/>
      <c r="E378" s="53"/>
      <c r="F378" s="48">
        <f aca="true" t="shared" si="46" ref="F378:H379">SUM(F379)</f>
        <v>7419</v>
      </c>
      <c r="G378" s="48">
        <f t="shared" si="46"/>
        <v>6539</v>
      </c>
      <c r="H378" s="48">
        <f t="shared" si="46"/>
        <v>6539</v>
      </c>
      <c r="I378" s="18"/>
      <c r="J378" s="18"/>
      <c r="K378" s="18"/>
      <c r="O378" s="18"/>
    </row>
    <row r="379" spans="1:15" s="15" customFormat="1" ht="27.75" customHeight="1">
      <c r="A379" s="53" t="s">
        <v>811</v>
      </c>
      <c r="B379" s="52" t="s">
        <v>162</v>
      </c>
      <c r="C379" s="53" t="s">
        <v>625</v>
      </c>
      <c r="D379" s="53" t="s">
        <v>31</v>
      </c>
      <c r="E379" s="53" t="s">
        <v>421</v>
      </c>
      <c r="F379" s="48">
        <f t="shared" si="46"/>
        <v>7419</v>
      </c>
      <c r="G379" s="48">
        <f t="shared" si="46"/>
        <v>6539</v>
      </c>
      <c r="H379" s="48">
        <f t="shared" si="46"/>
        <v>6539</v>
      </c>
      <c r="I379" s="18"/>
      <c r="J379" s="18"/>
      <c r="K379" s="18"/>
      <c r="O379" s="18"/>
    </row>
    <row r="380" spans="1:15" s="15" customFormat="1" ht="20.25" customHeight="1">
      <c r="A380" s="53" t="s">
        <v>812</v>
      </c>
      <c r="B380" s="52" t="s">
        <v>33</v>
      </c>
      <c r="C380" s="53" t="s">
        <v>625</v>
      </c>
      <c r="D380" s="53" t="s">
        <v>32</v>
      </c>
      <c r="E380" s="53" t="s">
        <v>125</v>
      </c>
      <c r="F380" s="48">
        <v>7419</v>
      </c>
      <c r="G380" s="48">
        <v>6539</v>
      </c>
      <c r="H380" s="48">
        <v>6539</v>
      </c>
      <c r="I380" s="18"/>
      <c r="J380" s="18"/>
      <c r="K380" s="18"/>
      <c r="O380" s="18"/>
    </row>
    <row r="381" spans="1:15" s="15" customFormat="1" ht="96" customHeight="1">
      <c r="A381" s="53" t="s">
        <v>813</v>
      </c>
      <c r="B381" s="52" t="s">
        <v>644</v>
      </c>
      <c r="C381" s="53" t="s">
        <v>464</v>
      </c>
      <c r="D381" s="53"/>
      <c r="E381" s="53"/>
      <c r="F381" s="48">
        <f aca="true" t="shared" si="47" ref="F381:H382">SUM(F382)</f>
        <v>1408.4</v>
      </c>
      <c r="G381" s="48">
        <f t="shared" si="47"/>
        <v>1408.4</v>
      </c>
      <c r="H381" s="48">
        <f t="shared" si="47"/>
        <v>1408.4</v>
      </c>
      <c r="I381" s="18"/>
      <c r="J381" s="18"/>
      <c r="K381" s="18"/>
      <c r="O381" s="18"/>
    </row>
    <row r="382" spans="1:15" s="15" customFormat="1" ht="28.5" customHeight="1">
      <c r="A382" s="53" t="s">
        <v>814</v>
      </c>
      <c r="B382" s="52" t="s">
        <v>162</v>
      </c>
      <c r="C382" s="53" t="s">
        <v>464</v>
      </c>
      <c r="D382" s="53" t="s">
        <v>31</v>
      </c>
      <c r="E382" s="53" t="s">
        <v>421</v>
      </c>
      <c r="F382" s="48">
        <f>SUM(F383)</f>
        <v>1408.4</v>
      </c>
      <c r="G382" s="48">
        <f t="shared" si="47"/>
        <v>1408.4</v>
      </c>
      <c r="H382" s="48">
        <f t="shared" si="47"/>
        <v>1408.4</v>
      </c>
      <c r="I382" s="18"/>
      <c r="J382" s="18"/>
      <c r="K382" s="18"/>
      <c r="O382" s="18"/>
    </row>
    <row r="383" spans="1:15" s="15" customFormat="1" ht="18.75" customHeight="1">
      <c r="A383" s="53" t="s">
        <v>724</v>
      </c>
      <c r="B383" s="52" t="s">
        <v>33</v>
      </c>
      <c r="C383" s="53" t="s">
        <v>464</v>
      </c>
      <c r="D383" s="53" t="s">
        <v>32</v>
      </c>
      <c r="E383" s="53" t="s">
        <v>125</v>
      </c>
      <c r="F383" s="48">
        <v>1408.4</v>
      </c>
      <c r="G383" s="48">
        <v>1408.4</v>
      </c>
      <c r="H383" s="48">
        <v>1408.4</v>
      </c>
      <c r="I383" s="18"/>
      <c r="J383" s="18"/>
      <c r="K383" s="18"/>
      <c r="M383" s="41">
        <v>200</v>
      </c>
      <c r="O383" s="18"/>
    </row>
    <row r="384" spans="1:15" s="15" customFormat="1" ht="72" customHeight="1">
      <c r="A384" s="53" t="s">
        <v>725</v>
      </c>
      <c r="B384" s="52" t="s">
        <v>315</v>
      </c>
      <c r="C384" s="53" t="s">
        <v>624</v>
      </c>
      <c r="D384" s="53"/>
      <c r="E384" s="53"/>
      <c r="F384" s="48">
        <f>F387+F385</f>
        <v>370</v>
      </c>
      <c r="G384" s="48">
        <f>G387+G385</f>
        <v>370</v>
      </c>
      <c r="H384" s="48">
        <f>H387+H385</f>
        <v>370</v>
      </c>
      <c r="I384" s="18"/>
      <c r="J384" s="18"/>
      <c r="K384" s="18"/>
      <c r="O384" s="18"/>
    </row>
    <row r="385" spans="1:15" s="15" customFormat="1" ht="57" customHeight="1">
      <c r="A385" s="53" t="s">
        <v>510</v>
      </c>
      <c r="B385" s="68" t="s">
        <v>46</v>
      </c>
      <c r="C385" s="53" t="s">
        <v>624</v>
      </c>
      <c r="D385" s="53" t="s">
        <v>44</v>
      </c>
      <c r="E385" s="53" t="s">
        <v>421</v>
      </c>
      <c r="F385" s="48">
        <f aca="true" t="shared" si="48" ref="F385:H387">F386</f>
        <v>300</v>
      </c>
      <c r="G385" s="48">
        <f t="shared" si="48"/>
        <v>300</v>
      </c>
      <c r="H385" s="48">
        <f t="shared" si="48"/>
        <v>300</v>
      </c>
      <c r="I385" s="18"/>
      <c r="J385" s="18"/>
      <c r="K385" s="18"/>
      <c r="O385" s="18"/>
    </row>
    <row r="386" spans="1:15" s="15" customFormat="1" ht="32.25" customHeight="1">
      <c r="A386" s="53" t="s">
        <v>511</v>
      </c>
      <c r="B386" s="68" t="s">
        <v>130</v>
      </c>
      <c r="C386" s="53" t="s">
        <v>624</v>
      </c>
      <c r="D386" s="53" t="s">
        <v>45</v>
      </c>
      <c r="E386" s="53" t="s">
        <v>125</v>
      </c>
      <c r="F386" s="48">
        <v>300</v>
      </c>
      <c r="G386" s="48">
        <v>300</v>
      </c>
      <c r="H386" s="48">
        <v>300</v>
      </c>
      <c r="I386" s="18"/>
      <c r="J386" s="18"/>
      <c r="K386" s="18"/>
      <c r="O386" s="18"/>
    </row>
    <row r="387" spans="1:15" s="15" customFormat="1" ht="36.75" customHeight="1">
      <c r="A387" s="53" t="s">
        <v>512</v>
      </c>
      <c r="B387" s="52" t="s">
        <v>16</v>
      </c>
      <c r="C387" s="53" t="s">
        <v>624</v>
      </c>
      <c r="D387" s="53" t="s">
        <v>11</v>
      </c>
      <c r="E387" s="53" t="s">
        <v>421</v>
      </c>
      <c r="F387" s="48">
        <f t="shared" si="48"/>
        <v>70</v>
      </c>
      <c r="G387" s="48">
        <f>G388</f>
        <v>70</v>
      </c>
      <c r="H387" s="48">
        <f t="shared" si="48"/>
        <v>70</v>
      </c>
      <c r="I387" s="18"/>
      <c r="J387" s="18"/>
      <c r="K387" s="18"/>
      <c r="O387" s="18"/>
    </row>
    <row r="388" spans="1:15" s="15" customFormat="1" ht="31.5" customHeight="1">
      <c r="A388" s="53" t="s">
        <v>513</v>
      </c>
      <c r="B388" s="52" t="s">
        <v>17</v>
      </c>
      <c r="C388" s="53" t="s">
        <v>624</v>
      </c>
      <c r="D388" s="53" t="s">
        <v>7</v>
      </c>
      <c r="E388" s="53" t="s">
        <v>125</v>
      </c>
      <c r="F388" s="48">
        <v>70</v>
      </c>
      <c r="G388" s="48">
        <v>70</v>
      </c>
      <c r="H388" s="48">
        <v>70</v>
      </c>
      <c r="I388" s="18"/>
      <c r="J388" s="18"/>
      <c r="K388" s="18"/>
      <c r="M388" s="41">
        <v>21</v>
      </c>
      <c r="O388" s="18"/>
    </row>
    <row r="389" spans="1:15" s="15" customFormat="1" ht="89.25">
      <c r="A389" s="53" t="s">
        <v>344</v>
      </c>
      <c r="B389" s="52" t="s">
        <v>444</v>
      </c>
      <c r="C389" s="53" t="s">
        <v>443</v>
      </c>
      <c r="D389" s="53"/>
      <c r="E389" s="53"/>
      <c r="F389" s="48">
        <f aca="true" t="shared" si="49" ref="F389:H390">SUM(F390)</f>
        <v>210</v>
      </c>
      <c r="G389" s="48">
        <f t="shared" si="49"/>
        <v>0</v>
      </c>
      <c r="H389" s="48">
        <f t="shared" si="49"/>
        <v>0</v>
      </c>
      <c r="I389" s="18"/>
      <c r="J389" s="18"/>
      <c r="K389" s="18"/>
      <c r="O389" s="18"/>
    </row>
    <row r="390" spans="1:15" s="15" customFormat="1" ht="33.75" customHeight="1">
      <c r="A390" s="53" t="s">
        <v>345</v>
      </c>
      <c r="B390" s="52" t="s">
        <v>162</v>
      </c>
      <c r="C390" s="53" t="s">
        <v>443</v>
      </c>
      <c r="D390" s="53" t="s">
        <v>31</v>
      </c>
      <c r="E390" s="53" t="s">
        <v>421</v>
      </c>
      <c r="F390" s="48">
        <f t="shared" si="49"/>
        <v>210</v>
      </c>
      <c r="G390" s="48">
        <f t="shared" si="49"/>
        <v>0</v>
      </c>
      <c r="H390" s="48">
        <f t="shared" si="49"/>
        <v>0</v>
      </c>
      <c r="I390" s="18"/>
      <c r="J390" s="18"/>
      <c r="K390" s="18"/>
      <c r="O390" s="18"/>
    </row>
    <row r="391" spans="1:15" s="15" customFormat="1" ht="20.25" customHeight="1">
      <c r="A391" s="53" t="s">
        <v>100</v>
      </c>
      <c r="B391" s="52" t="s">
        <v>33</v>
      </c>
      <c r="C391" s="53" t="s">
        <v>443</v>
      </c>
      <c r="D391" s="53" t="s">
        <v>32</v>
      </c>
      <c r="E391" s="53" t="s">
        <v>125</v>
      </c>
      <c r="F391" s="48">
        <v>210</v>
      </c>
      <c r="G391" s="48">
        <v>0</v>
      </c>
      <c r="H391" s="48">
        <v>0</v>
      </c>
      <c r="I391" s="18"/>
      <c r="J391" s="18"/>
      <c r="K391" s="18"/>
      <c r="O391" s="18"/>
    </row>
    <row r="392" spans="1:15" s="15" customFormat="1" ht="21" customHeight="1">
      <c r="A392" s="53" t="s">
        <v>726</v>
      </c>
      <c r="B392" s="83" t="s">
        <v>314</v>
      </c>
      <c r="C392" s="63" t="s">
        <v>226</v>
      </c>
      <c r="D392" s="63"/>
      <c r="E392" s="63"/>
      <c r="F392" s="66">
        <f>F393+F412+F419</f>
        <v>10471.8</v>
      </c>
      <c r="G392" s="66">
        <f>G393+G412+G419</f>
        <v>10071.8</v>
      </c>
      <c r="H392" s="66">
        <f>H393+H412+H419</f>
        <v>10071.8</v>
      </c>
      <c r="I392" s="18"/>
      <c r="J392" s="18"/>
      <c r="K392" s="18"/>
      <c r="O392" s="18"/>
    </row>
    <row r="393" spans="1:15" s="15" customFormat="1" ht="31.5" customHeight="1">
      <c r="A393" s="53" t="s">
        <v>926</v>
      </c>
      <c r="B393" s="81" t="s">
        <v>0</v>
      </c>
      <c r="C393" s="65" t="s">
        <v>227</v>
      </c>
      <c r="D393" s="65"/>
      <c r="E393" s="65"/>
      <c r="F393" s="57">
        <f>F394+F397+F406+F400+F403+F409</f>
        <v>9347.3</v>
      </c>
      <c r="G393" s="57">
        <f>G394+G397+G406+G400+G403+G409</f>
        <v>8947.3</v>
      </c>
      <c r="H393" s="57">
        <f>H394+H397+H406+H400+H403+H409</f>
        <v>8947.3</v>
      </c>
      <c r="I393" s="18"/>
      <c r="J393" s="18"/>
      <c r="K393" s="18"/>
      <c r="O393" s="18"/>
    </row>
    <row r="394" spans="1:15" s="15" customFormat="1" ht="56.25" customHeight="1">
      <c r="A394" s="53" t="s">
        <v>927</v>
      </c>
      <c r="B394" s="52" t="s">
        <v>630</v>
      </c>
      <c r="C394" s="53" t="s">
        <v>629</v>
      </c>
      <c r="D394" s="53"/>
      <c r="E394" s="53"/>
      <c r="F394" s="48">
        <f aca="true" t="shared" si="50" ref="F394:H395">F395</f>
        <v>8342.4</v>
      </c>
      <c r="G394" s="48">
        <f t="shared" si="50"/>
        <v>8342.4</v>
      </c>
      <c r="H394" s="48">
        <f t="shared" si="50"/>
        <v>8342.4</v>
      </c>
      <c r="I394" s="18"/>
      <c r="J394" s="18"/>
      <c r="K394" s="18"/>
      <c r="O394" s="18"/>
    </row>
    <row r="395" spans="1:15" s="15" customFormat="1" ht="30.75" customHeight="1">
      <c r="A395" s="53" t="s">
        <v>727</v>
      </c>
      <c r="B395" s="52" t="s">
        <v>162</v>
      </c>
      <c r="C395" s="53" t="s">
        <v>629</v>
      </c>
      <c r="D395" s="53" t="s">
        <v>31</v>
      </c>
      <c r="E395" s="53" t="s">
        <v>163</v>
      </c>
      <c r="F395" s="48">
        <f t="shared" si="50"/>
        <v>8342.4</v>
      </c>
      <c r="G395" s="48">
        <f t="shared" si="50"/>
        <v>8342.4</v>
      </c>
      <c r="H395" s="48">
        <f t="shared" si="50"/>
        <v>8342.4</v>
      </c>
      <c r="I395" s="18"/>
      <c r="J395" s="18"/>
      <c r="K395" s="18"/>
      <c r="O395" s="18"/>
    </row>
    <row r="396" spans="1:15" s="15" customFormat="1" ht="19.5" customHeight="1">
      <c r="A396" s="53" t="s">
        <v>728</v>
      </c>
      <c r="B396" s="52" t="s">
        <v>33</v>
      </c>
      <c r="C396" s="53" t="s">
        <v>629</v>
      </c>
      <c r="D396" s="53" t="s">
        <v>32</v>
      </c>
      <c r="E396" s="53" t="s">
        <v>177</v>
      </c>
      <c r="F396" s="48">
        <v>8342.4</v>
      </c>
      <c r="G396" s="48">
        <v>8342.4</v>
      </c>
      <c r="H396" s="48">
        <v>8342.4</v>
      </c>
      <c r="I396" s="18"/>
      <c r="J396" s="18"/>
      <c r="K396" s="18"/>
      <c r="O396" s="18"/>
    </row>
    <row r="397" spans="1:15" s="15" customFormat="1" ht="84.75" customHeight="1">
      <c r="A397" s="53" t="s">
        <v>928</v>
      </c>
      <c r="B397" s="52" t="s">
        <v>397</v>
      </c>
      <c r="C397" s="53" t="s">
        <v>455</v>
      </c>
      <c r="D397" s="53"/>
      <c r="E397" s="53"/>
      <c r="F397" s="48">
        <f aca="true" t="shared" si="51" ref="F397:H398">F398</f>
        <v>302.9</v>
      </c>
      <c r="G397" s="48">
        <f t="shared" si="51"/>
        <v>302.9</v>
      </c>
      <c r="H397" s="48">
        <f t="shared" si="51"/>
        <v>302.9</v>
      </c>
      <c r="I397" s="18"/>
      <c r="J397" s="18"/>
      <c r="K397" s="18"/>
      <c r="O397" s="18"/>
    </row>
    <row r="398" spans="1:15" s="15" customFormat="1" ht="31.5" customHeight="1">
      <c r="A398" s="53" t="s">
        <v>929</v>
      </c>
      <c r="B398" s="52" t="s">
        <v>162</v>
      </c>
      <c r="C398" s="53" t="s">
        <v>455</v>
      </c>
      <c r="D398" s="53" t="s">
        <v>31</v>
      </c>
      <c r="E398" s="53" t="s">
        <v>163</v>
      </c>
      <c r="F398" s="48">
        <f t="shared" si="51"/>
        <v>302.9</v>
      </c>
      <c r="G398" s="48">
        <f t="shared" si="51"/>
        <v>302.9</v>
      </c>
      <c r="H398" s="48">
        <f t="shared" si="51"/>
        <v>302.9</v>
      </c>
      <c r="I398" s="18"/>
      <c r="J398" s="18"/>
      <c r="K398" s="18"/>
      <c r="O398" s="18"/>
    </row>
    <row r="399" spans="1:15" s="15" customFormat="1" ht="19.5" customHeight="1">
      <c r="A399" s="53" t="s">
        <v>930</v>
      </c>
      <c r="B399" s="52" t="s">
        <v>33</v>
      </c>
      <c r="C399" s="53" t="s">
        <v>455</v>
      </c>
      <c r="D399" s="53" t="s">
        <v>32</v>
      </c>
      <c r="E399" s="53" t="s">
        <v>177</v>
      </c>
      <c r="F399" s="48">
        <v>302.9</v>
      </c>
      <c r="G399" s="48">
        <v>302.9</v>
      </c>
      <c r="H399" s="48">
        <v>302.9</v>
      </c>
      <c r="I399" s="18"/>
      <c r="J399" s="18"/>
      <c r="K399" s="18"/>
      <c r="M399" s="41">
        <v>200</v>
      </c>
      <c r="O399" s="18"/>
    </row>
    <row r="400" spans="1:15" s="15" customFormat="1" ht="63.75">
      <c r="A400" s="53" t="s">
        <v>815</v>
      </c>
      <c r="B400" s="52" t="s">
        <v>313</v>
      </c>
      <c r="C400" s="53" t="s">
        <v>627</v>
      </c>
      <c r="D400" s="53"/>
      <c r="E400" s="53"/>
      <c r="F400" s="48">
        <f aca="true" t="shared" si="52" ref="F400:H401">SUM(F401)</f>
        <v>72.1</v>
      </c>
      <c r="G400" s="48">
        <f t="shared" si="52"/>
        <v>72.1</v>
      </c>
      <c r="H400" s="48">
        <f t="shared" si="52"/>
        <v>72.1</v>
      </c>
      <c r="I400" s="18"/>
      <c r="J400" s="18"/>
      <c r="K400" s="18"/>
      <c r="O400" s="18"/>
    </row>
    <row r="401" spans="1:15" s="15" customFormat="1" ht="30.75" customHeight="1">
      <c r="A401" s="53" t="s">
        <v>816</v>
      </c>
      <c r="B401" s="52" t="s">
        <v>162</v>
      </c>
      <c r="C401" s="53" t="s">
        <v>627</v>
      </c>
      <c r="D401" s="53" t="s">
        <v>31</v>
      </c>
      <c r="E401" s="53" t="s">
        <v>163</v>
      </c>
      <c r="F401" s="48">
        <f>SUM(F402)</f>
        <v>72.1</v>
      </c>
      <c r="G401" s="48">
        <f t="shared" si="52"/>
        <v>72.1</v>
      </c>
      <c r="H401" s="48">
        <f t="shared" si="52"/>
        <v>72.1</v>
      </c>
      <c r="I401" s="18"/>
      <c r="J401" s="18"/>
      <c r="K401" s="18"/>
      <c r="O401" s="18"/>
    </row>
    <row r="402" spans="1:15" s="15" customFormat="1" ht="17.25" customHeight="1">
      <c r="A402" s="53" t="s">
        <v>817</v>
      </c>
      <c r="B402" s="52" t="s">
        <v>33</v>
      </c>
      <c r="C402" s="53" t="s">
        <v>627</v>
      </c>
      <c r="D402" s="53" t="s">
        <v>32</v>
      </c>
      <c r="E402" s="53" t="s">
        <v>177</v>
      </c>
      <c r="F402" s="48">
        <v>72.1</v>
      </c>
      <c r="G402" s="48">
        <v>72.1</v>
      </c>
      <c r="H402" s="48">
        <v>72.1</v>
      </c>
      <c r="I402" s="18"/>
      <c r="J402" s="18"/>
      <c r="K402" s="18"/>
      <c r="O402" s="18"/>
    </row>
    <row r="403" spans="1:15" s="15" customFormat="1" ht="71.25" customHeight="1">
      <c r="A403" s="53" t="s">
        <v>818</v>
      </c>
      <c r="B403" s="52" t="s">
        <v>396</v>
      </c>
      <c r="C403" s="53" t="s">
        <v>628</v>
      </c>
      <c r="D403" s="53"/>
      <c r="E403" s="53"/>
      <c r="F403" s="48">
        <f aca="true" t="shared" si="53" ref="F403:H404">F404</f>
        <v>400</v>
      </c>
      <c r="G403" s="48">
        <f t="shared" si="53"/>
        <v>0</v>
      </c>
      <c r="H403" s="48">
        <f t="shared" si="53"/>
        <v>0</v>
      </c>
      <c r="I403" s="18"/>
      <c r="J403" s="18"/>
      <c r="K403" s="18"/>
      <c r="O403" s="18"/>
    </row>
    <row r="404" spans="1:15" s="15" customFormat="1" ht="32.25" customHeight="1">
      <c r="A404" s="53" t="s">
        <v>346</v>
      </c>
      <c r="B404" s="52" t="s">
        <v>162</v>
      </c>
      <c r="C404" s="53" t="s">
        <v>628</v>
      </c>
      <c r="D404" s="53" t="s">
        <v>31</v>
      </c>
      <c r="E404" s="53" t="s">
        <v>163</v>
      </c>
      <c r="F404" s="48">
        <f t="shared" si="53"/>
        <v>400</v>
      </c>
      <c r="G404" s="48">
        <f t="shared" si="53"/>
        <v>0</v>
      </c>
      <c r="H404" s="48">
        <f t="shared" si="53"/>
        <v>0</v>
      </c>
      <c r="I404" s="18"/>
      <c r="J404" s="18"/>
      <c r="K404" s="18"/>
      <c r="O404" s="18"/>
    </row>
    <row r="405" spans="1:15" s="15" customFormat="1" ht="18.75" customHeight="1">
      <c r="A405" s="53" t="s">
        <v>514</v>
      </c>
      <c r="B405" s="52" t="s">
        <v>33</v>
      </c>
      <c r="C405" s="53" t="s">
        <v>628</v>
      </c>
      <c r="D405" s="53" t="s">
        <v>32</v>
      </c>
      <c r="E405" s="53" t="s">
        <v>177</v>
      </c>
      <c r="F405" s="48">
        <f>200+200</f>
        <v>400</v>
      </c>
      <c r="G405" s="48">
        <v>0</v>
      </c>
      <c r="H405" s="48">
        <v>0</v>
      </c>
      <c r="I405" s="18"/>
      <c r="J405" s="18"/>
      <c r="K405" s="18"/>
      <c r="O405" s="18"/>
    </row>
    <row r="406" spans="1:15" s="3" customFormat="1" ht="75.75" customHeight="1">
      <c r="A406" s="53" t="s">
        <v>515</v>
      </c>
      <c r="B406" s="52" t="s">
        <v>854</v>
      </c>
      <c r="C406" s="53" t="s">
        <v>395</v>
      </c>
      <c r="D406" s="53"/>
      <c r="E406" s="53"/>
      <c r="F406" s="48">
        <f aca="true" t="shared" si="54" ref="F406:H410">F407</f>
        <v>193.1</v>
      </c>
      <c r="G406" s="48">
        <f t="shared" si="54"/>
        <v>193.1</v>
      </c>
      <c r="H406" s="48">
        <f t="shared" si="54"/>
        <v>193.1</v>
      </c>
      <c r="I406" s="18"/>
      <c r="J406" s="18"/>
      <c r="K406" s="18"/>
      <c r="O406" s="18"/>
    </row>
    <row r="407" spans="1:15" s="3" customFormat="1" ht="25.5">
      <c r="A407" s="53" t="s">
        <v>101</v>
      </c>
      <c r="B407" s="52" t="s">
        <v>162</v>
      </c>
      <c r="C407" s="53" t="s">
        <v>395</v>
      </c>
      <c r="D407" s="53" t="s">
        <v>31</v>
      </c>
      <c r="E407" s="53" t="s">
        <v>163</v>
      </c>
      <c r="F407" s="48">
        <f t="shared" si="54"/>
        <v>193.1</v>
      </c>
      <c r="G407" s="48">
        <f t="shared" si="54"/>
        <v>193.1</v>
      </c>
      <c r="H407" s="48">
        <f t="shared" si="54"/>
        <v>193.1</v>
      </c>
      <c r="I407" s="18"/>
      <c r="J407" s="18"/>
      <c r="K407" s="18"/>
      <c r="O407" s="18"/>
    </row>
    <row r="408" spans="1:15" s="3" customFormat="1" ht="20.25" customHeight="1">
      <c r="A408" s="53" t="s">
        <v>102</v>
      </c>
      <c r="B408" s="52" t="s">
        <v>33</v>
      </c>
      <c r="C408" s="53" t="s">
        <v>395</v>
      </c>
      <c r="D408" s="53" t="s">
        <v>32</v>
      </c>
      <c r="E408" s="53" t="s">
        <v>177</v>
      </c>
      <c r="F408" s="48">
        <v>193.1</v>
      </c>
      <c r="G408" s="48">
        <v>193.1</v>
      </c>
      <c r="H408" s="48">
        <v>193.1</v>
      </c>
      <c r="I408" s="18"/>
      <c r="J408" s="18"/>
      <c r="K408" s="18"/>
      <c r="O408" s="18"/>
    </row>
    <row r="409" spans="1:15" s="3" customFormat="1" ht="74.25" customHeight="1">
      <c r="A409" s="53" t="s">
        <v>103</v>
      </c>
      <c r="B409" s="52" t="s">
        <v>855</v>
      </c>
      <c r="C409" s="53" t="s">
        <v>395</v>
      </c>
      <c r="D409" s="53"/>
      <c r="E409" s="53"/>
      <c r="F409" s="48">
        <f t="shared" si="54"/>
        <v>36.8</v>
      </c>
      <c r="G409" s="48">
        <f t="shared" si="54"/>
        <v>36.8</v>
      </c>
      <c r="H409" s="48">
        <f t="shared" si="54"/>
        <v>36.8</v>
      </c>
      <c r="I409" s="18"/>
      <c r="J409" s="18"/>
      <c r="K409" s="18"/>
      <c r="O409" s="18"/>
    </row>
    <row r="410" spans="1:15" s="3" customFormat="1" ht="41.25" customHeight="1">
      <c r="A410" s="53" t="s">
        <v>104</v>
      </c>
      <c r="B410" s="52" t="s">
        <v>162</v>
      </c>
      <c r="C410" s="53" t="s">
        <v>395</v>
      </c>
      <c r="D410" s="53" t="s">
        <v>31</v>
      </c>
      <c r="E410" s="53" t="s">
        <v>163</v>
      </c>
      <c r="F410" s="48">
        <f t="shared" si="54"/>
        <v>36.8</v>
      </c>
      <c r="G410" s="48">
        <f t="shared" si="54"/>
        <v>36.8</v>
      </c>
      <c r="H410" s="48">
        <f t="shared" si="54"/>
        <v>36.8</v>
      </c>
      <c r="I410" s="18"/>
      <c r="J410" s="18"/>
      <c r="K410" s="18"/>
      <c r="O410" s="18"/>
    </row>
    <row r="411" spans="1:15" s="3" customFormat="1" ht="20.25" customHeight="1">
      <c r="A411" s="53" t="s">
        <v>105</v>
      </c>
      <c r="B411" s="52" t="s">
        <v>33</v>
      </c>
      <c r="C411" s="53" t="s">
        <v>395</v>
      </c>
      <c r="D411" s="53" t="s">
        <v>32</v>
      </c>
      <c r="E411" s="53" t="s">
        <v>177</v>
      </c>
      <c r="F411" s="48">
        <v>36.8</v>
      </c>
      <c r="G411" s="48">
        <v>36.8</v>
      </c>
      <c r="H411" s="48">
        <v>36.8</v>
      </c>
      <c r="I411" s="18"/>
      <c r="J411" s="18"/>
      <c r="K411" s="18"/>
      <c r="O411" s="18"/>
    </row>
    <row r="412" spans="1:15" s="3" customFormat="1" ht="25.5">
      <c r="A412" s="53" t="s">
        <v>931</v>
      </c>
      <c r="B412" s="81" t="s">
        <v>3</v>
      </c>
      <c r="C412" s="65" t="s">
        <v>228</v>
      </c>
      <c r="D412" s="65"/>
      <c r="E412" s="65"/>
      <c r="F412" s="57">
        <f>F413+F416</f>
        <v>13</v>
      </c>
      <c r="G412" s="57">
        <f>G413+G416</f>
        <v>13</v>
      </c>
      <c r="H412" s="57">
        <f>H413+H416</f>
        <v>13</v>
      </c>
      <c r="I412" s="18"/>
      <c r="J412" s="18"/>
      <c r="K412" s="18"/>
      <c r="O412" s="18"/>
    </row>
    <row r="413" spans="1:15" s="3" customFormat="1" ht="51">
      <c r="A413" s="53" t="s">
        <v>932</v>
      </c>
      <c r="B413" s="52" t="s">
        <v>398</v>
      </c>
      <c r="C413" s="53" t="s">
        <v>631</v>
      </c>
      <c r="D413" s="53"/>
      <c r="E413" s="53"/>
      <c r="F413" s="48">
        <f aca="true" t="shared" si="55" ref="F413:H416">F414</f>
        <v>8</v>
      </c>
      <c r="G413" s="48">
        <f t="shared" si="55"/>
        <v>8</v>
      </c>
      <c r="H413" s="48">
        <f t="shared" si="55"/>
        <v>8</v>
      </c>
      <c r="I413" s="18"/>
      <c r="J413" s="18"/>
      <c r="K413" s="18"/>
      <c r="O413" s="18"/>
    </row>
    <row r="414" spans="1:15" s="3" customFormat="1" ht="25.5">
      <c r="A414" s="53" t="s">
        <v>933</v>
      </c>
      <c r="B414" s="52" t="s">
        <v>162</v>
      </c>
      <c r="C414" s="53" t="s">
        <v>631</v>
      </c>
      <c r="D414" s="53" t="s">
        <v>31</v>
      </c>
      <c r="E414" s="53" t="s">
        <v>163</v>
      </c>
      <c r="F414" s="48">
        <f t="shared" si="55"/>
        <v>8</v>
      </c>
      <c r="G414" s="48">
        <f t="shared" si="55"/>
        <v>8</v>
      </c>
      <c r="H414" s="48">
        <f t="shared" si="55"/>
        <v>8</v>
      </c>
      <c r="I414" s="18"/>
      <c r="J414" s="18"/>
      <c r="K414" s="18"/>
      <c r="O414" s="18"/>
    </row>
    <row r="415" spans="1:15" s="3" customFormat="1" ht="21" customHeight="1">
      <c r="A415" s="53" t="s">
        <v>934</v>
      </c>
      <c r="B415" s="52" t="s">
        <v>33</v>
      </c>
      <c r="C415" s="53" t="s">
        <v>631</v>
      </c>
      <c r="D415" s="53" t="s">
        <v>32</v>
      </c>
      <c r="E415" s="53" t="s">
        <v>177</v>
      </c>
      <c r="F415" s="48">
        <v>8</v>
      </c>
      <c r="G415" s="48">
        <v>8</v>
      </c>
      <c r="H415" s="48">
        <v>8</v>
      </c>
      <c r="I415" s="18"/>
      <c r="J415" s="18"/>
      <c r="K415" s="18"/>
      <c r="O415" s="18"/>
    </row>
    <row r="416" spans="1:15" s="3" customFormat="1" ht="51">
      <c r="A416" s="53" t="s">
        <v>935</v>
      </c>
      <c r="B416" s="52" t="s">
        <v>399</v>
      </c>
      <c r="C416" s="53" t="s">
        <v>643</v>
      </c>
      <c r="D416" s="53"/>
      <c r="E416" s="53"/>
      <c r="F416" s="48">
        <f t="shared" si="55"/>
        <v>5</v>
      </c>
      <c r="G416" s="48">
        <f t="shared" si="55"/>
        <v>5</v>
      </c>
      <c r="H416" s="48">
        <f t="shared" si="55"/>
        <v>5</v>
      </c>
      <c r="I416" s="18"/>
      <c r="J416" s="18"/>
      <c r="K416" s="18"/>
      <c r="O416" s="18"/>
    </row>
    <row r="417" spans="1:15" s="3" customFormat="1" ht="25.5">
      <c r="A417" s="53" t="s">
        <v>106</v>
      </c>
      <c r="B417" s="52" t="s">
        <v>162</v>
      </c>
      <c r="C417" s="53" t="s">
        <v>643</v>
      </c>
      <c r="D417" s="53" t="s">
        <v>31</v>
      </c>
      <c r="E417" s="53" t="s">
        <v>163</v>
      </c>
      <c r="F417" s="48">
        <f>F418</f>
        <v>5</v>
      </c>
      <c r="G417" s="48">
        <f>G418</f>
        <v>5</v>
      </c>
      <c r="H417" s="48">
        <f>H418</f>
        <v>5</v>
      </c>
      <c r="I417" s="18"/>
      <c r="J417" s="18"/>
      <c r="K417" s="18"/>
      <c r="O417" s="18"/>
    </row>
    <row r="418" spans="1:15" s="3" customFormat="1" ht="21" customHeight="1">
      <c r="A418" s="53" t="s">
        <v>936</v>
      </c>
      <c r="B418" s="52" t="s">
        <v>33</v>
      </c>
      <c r="C418" s="53" t="s">
        <v>643</v>
      </c>
      <c r="D418" s="53" t="s">
        <v>32</v>
      </c>
      <c r="E418" s="53" t="s">
        <v>177</v>
      </c>
      <c r="F418" s="48">
        <v>5</v>
      </c>
      <c r="G418" s="48">
        <v>5</v>
      </c>
      <c r="H418" s="48">
        <v>5</v>
      </c>
      <c r="I418" s="18"/>
      <c r="J418" s="18"/>
      <c r="K418" s="18"/>
      <c r="O418" s="18"/>
    </row>
    <row r="419" spans="1:15" s="3" customFormat="1" ht="25.5">
      <c r="A419" s="53" t="s">
        <v>937</v>
      </c>
      <c r="B419" s="81" t="s">
        <v>113</v>
      </c>
      <c r="C419" s="65" t="s">
        <v>229</v>
      </c>
      <c r="D419" s="65"/>
      <c r="E419" s="65"/>
      <c r="F419" s="57">
        <f>F420</f>
        <v>1111.5</v>
      </c>
      <c r="G419" s="57">
        <f>G420</f>
        <v>1111.5</v>
      </c>
      <c r="H419" s="57">
        <f>H420</f>
        <v>1111.5</v>
      </c>
      <c r="I419" s="18"/>
      <c r="J419" s="18"/>
      <c r="K419" s="18"/>
      <c r="M419" s="41">
        <v>70</v>
      </c>
      <c r="O419" s="18"/>
    </row>
    <row r="420" spans="1:15" s="3" customFormat="1" ht="63.75">
      <c r="A420" s="53" t="s">
        <v>938</v>
      </c>
      <c r="B420" s="52" t="s">
        <v>442</v>
      </c>
      <c r="C420" s="53" t="s">
        <v>405</v>
      </c>
      <c r="D420" s="53"/>
      <c r="E420" s="53"/>
      <c r="F420" s="48">
        <f aca="true" t="shared" si="56" ref="F420:H421">F421</f>
        <v>1111.5</v>
      </c>
      <c r="G420" s="48">
        <f t="shared" si="56"/>
        <v>1111.5</v>
      </c>
      <c r="H420" s="48">
        <f t="shared" si="56"/>
        <v>1111.5</v>
      </c>
      <c r="I420" s="18"/>
      <c r="J420" s="18"/>
      <c r="K420" s="18"/>
      <c r="O420" s="18"/>
    </row>
    <row r="421" spans="1:15" s="3" customFormat="1" ht="12.75">
      <c r="A421" s="53" t="s">
        <v>939</v>
      </c>
      <c r="B421" s="68" t="s">
        <v>183</v>
      </c>
      <c r="C421" s="53" t="s">
        <v>405</v>
      </c>
      <c r="D421" s="53" t="s">
        <v>184</v>
      </c>
      <c r="E421" s="53" t="s">
        <v>9</v>
      </c>
      <c r="F421" s="48">
        <f t="shared" si="56"/>
        <v>1111.5</v>
      </c>
      <c r="G421" s="48">
        <f t="shared" si="56"/>
        <v>1111.5</v>
      </c>
      <c r="H421" s="48">
        <f t="shared" si="56"/>
        <v>1111.5</v>
      </c>
      <c r="I421" s="18"/>
      <c r="J421" s="18"/>
      <c r="K421" s="18"/>
      <c r="O421" s="18"/>
    </row>
    <row r="422" spans="1:15" s="3" customFormat="1" ht="25.5">
      <c r="A422" s="53" t="s">
        <v>940</v>
      </c>
      <c r="B422" s="68" t="s">
        <v>150</v>
      </c>
      <c r="C422" s="53" t="s">
        <v>405</v>
      </c>
      <c r="D422" s="53" t="s">
        <v>151</v>
      </c>
      <c r="E422" s="53" t="s">
        <v>149</v>
      </c>
      <c r="F422" s="48">
        <v>1111.5</v>
      </c>
      <c r="G422" s="48">
        <v>1111.5</v>
      </c>
      <c r="H422" s="48">
        <v>1111.5</v>
      </c>
      <c r="I422" s="18"/>
      <c r="J422" s="18"/>
      <c r="K422" s="18"/>
      <c r="M422" s="41">
        <v>1836.9</v>
      </c>
      <c r="O422" s="18"/>
    </row>
    <row r="423" spans="1:15" s="3" customFormat="1" ht="30" customHeight="1">
      <c r="A423" s="53" t="s">
        <v>941</v>
      </c>
      <c r="B423" s="83" t="s">
        <v>1038</v>
      </c>
      <c r="C423" s="63" t="s">
        <v>230</v>
      </c>
      <c r="D423" s="63"/>
      <c r="E423" s="63"/>
      <c r="F423" s="66">
        <f>F424</f>
        <v>1154.9</v>
      </c>
      <c r="G423" s="66">
        <f>G424</f>
        <v>1154.9</v>
      </c>
      <c r="H423" s="66">
        <f>H424</f>
        <v>1154.9</v>
      </c>
      <c r="I423" s="18"/>
      <c r="J423" s="18"/>
      <c r="K423" s="18"/>
      <c r="O423" s="18"/>
    </row>
    <row r="424" spans="1:15" s="16" customFormat="1" ht="25.5">
      <c r="A424" s="53" t="s">
        <v>819</v>
      </c>
      <c r="B424" s="81" t="s">
        <v>169</v>
      </c>
      <c r="C424" s="65" t="s">
        <v>231</v>
      </c>
      <c r="D424" s="65"/>
      <c r="E424" s="65"/>
      <c r="F424" s="57">
        <f>F428+F431+F425</f>
        <v>1154.9</v>
      </c>
      <c r="G424" s="57">
        <f>G428+G431+G425</f>
        <v>1154.9</v>
      </c>
      <c r="H424" s="57">
        <f>H428+H431+H425</f>
        <v>1154.9</v>
      </c>
      <c r="I424" s="22"/>
      <c r="J424" s="22"/>
      <c r="K424" s="22"/>
      <c r="O424" s="22"/>
    </row>
    <row r="425" spans="1:15" s="16" customFormat="1" ht="120.75" customHeight="1">
      <c r="A425" s="53" t="s">
        <v>820</v>
      </c>
      <c r="B425" s="52" t="s">
        <v>851</v>
      </c>
      <c r="C425" s="53" t="s">
        <v>850</v>
      </c>
      <c r="D425" s="53"/>
      <c r="E425" s="53"/>
      <c r="F425" s="48">
        <f aca="true" t="shared" si="57" ref="F425:H426">F426</f>
        <v>954.9</v>
      </c>
      <c r="G425" s="48">
        <f t="shared" si="57"/>
        <v>954.9</v>
      </c>
      <c r="H425" s="48">
        <f t="shared" si="57"/>
        <v>954.9</v>
      </c>
      <c r="I425" s="22"/>
      <c r="J425" s="22"/>
      <c r="K425" s="22"/>
      <c r="O425" s="22"/>
    </row>
    <row r="426" spans="1:15" s="16" customFormat="1" ht="12.75">
      <c r="A426" s="53" t="s">
        <v>821</v>
      </c>
      <c r="B426" s="68" t="s">
        <v>119</v>
      </c>
      <c r="C426" s="53" t="s">
        <v>850</v>
      </c>
      <c r="D426" s="53" t="s">
        <v>122</v>
      </c>
      <c r="E426" s="53" t="s">
        <v>422</v>
      </c>
      <c r="F426" s="48">
        <f t="shared" si="57"/>
        <v>954.9</v>
      </c>
      <c r="G426" s="48">
        <f t="shared" si="57"/>
        <v>954.9</v>
      </c>
      <c r="H426" s="48">
        <f t="shared" si="57"/>
        <v>954.9</v>
      </c>
      <c r="I426" s="22"/>
      <c r="J426" s="22"/>
      <c r="K426" s="22"/>
      <c r="O426" s="22"/>
    </row>
    <row r="427" spans="1:15" s="16" customFormat="1" ht="38.25">
      <c r="A427" s="53" t="s">
        <v>107</v>
      </c>
      <c r="B427" s="69" t="s">
        <v>6</v>
      </c>
      <c r="C427" s="53" t="s">
        <v>850</v>
      </c>
      <c r="D427" s="53" t="s">
        <v>159</v>
      </c>
      <c r="E427" s="53" t="s">
        <v>160</v>
      </c>
      <c r="F427" s="48">
        <v>954.9</v>
      </c>
      <c r="G427" s="48">
        <v>954.9</v>
      </c>
      <c r="H427" s="48">
        <v>954.9</v>
      </c>
      <c r="I427" s="22"/>
      <c r="J427" s="22"/>
      <c r="K427" s="22"/>
      <c r="O427" s="22"/>
    </row>
    <row r="428" spans="1:15" s="15" customFormat="1" ht="120.75" customHeight="1">
      <c r="A428" s="53" t="s">
        <v>294</v>
      </c>
      <c r="B428" s="52" t="s">
        <v>852</v>
      </c>
      <c r="C428" s="53" t="s">
        <v>850</v>
      </c>
      <c r="D428" s="53"/>
      <c r="E428" s="53"/>
      <c r="F428" s="48">
        <f aca="true" t="shared" si="58" ref="F428:H429">F429</f>
        <v>107.7</v>
      </c>
      <c r="G428" s="48">
        <f t="shared" si="58"/>
        <v>107.7</v>
      </c>
      <c r="H428" s="48">
        <f t="shared" si="58"/>
        <v>107.7</v>
      </c>
      <c r="I428" s="18"/>
      <c r="J428" s="18"/>
      <c r="K428" s="18"/>
      <c r="O428" s="18"/>
    </row>
    <row r="429" spans="1:15" s="15" customFormat="1" ht="18.75" customHeight="1">
      <c r="A429" s="53" t="s">
        <v>375</v>
      </c>
      <c r="B429" s="68" t="s">
        <v>119</v>
      </c>
      <c r="C429" s="53" t="s">
        <v>850</v>
      </c>
      <c r="D429" s="53" t="s">
        <v>122</v>
      </c>
      <c r="E429" s="53" t="s">
        <v>422</v>
      </c>
      <c r="F429" s="48">
        <f t="shared" si="58"/>
        <v>107.7</v>
      </c>
      <c r="G429" s="48">
        <f t="shared" si="58"/>
        <v>107.7</v>
      </c>
      <c r="H429" s="48">
        <f t="shared" si="58"/>
        <v>107.7</v>
      </c>
      <c r="I429" s="18"/>
      <c r="J429" s="18"/>
      <c r="K429" s="18"/>
      <c r="O429" s="18"/>
    </row>
    <row r="430" spans="1:15" s="15" customFormat="1" ht="38.25">
      <c r="A430" s="53" t="s">
        <v>376</v>
      </c>
      <c r="B430" s="69" t="s">
        <v>6</v>
      </c>
      <c r="C430" s="53" t="s">
        <v>850</v>
      </c>
      <c r="D430" s="53" t="s">
        <v>159</v>
      </c>
      <c r="E430" s="53" t="s">
        <v>160</v>
      </c>
      <c r="F430" s="48">
        <v>107.7</v>
      </c>
      <c r="G430" s="48">
        <v>107.7</v>
      </c>
      <c r="H430" s="48">
        <v>107.7</v>
      </c>
      <c r="I430" s="18"/>
      <c r="J430" s="18"/>
      <c r="K430" s="18"/>
      <c r="O430" s="18"/>
    </row>
    <row r="431" spans="1:15" s="15" customFormat="1" ht="85.5" customHeight="1">
      <c r="A431" s="53" t="s">
        <v>377</v>
      </c>
      <c r="B431" s="52" t="s">
        <v>840</v>
      </c>
      <c r="C431" s="53" t="s">
        <v>632</v>
      </c>
      <c r="D431" s="53"/>
      <c r="E431" s="53"/>
      <c r="F431" s="48">
        <f aca="true" t="shared" si="59" ref="F431:H432">F432</f>
        <v>92.3</v>
      </c>
      <c r="G431" s="48">
        <f t="shared" si="59"/>
        <v>92.3</v>
      </c>
      <c r="H431" s="48">
        <f t="shared" si="59"/>
        <v>92.3</v>
      </c>
      <c r="I431" s="18"/>
      <c r="J431" s="18"/>
      <c r="K431" s="18"/>
      <c r="O431" s="18"/>
    </row>
    <row r="432" spans="1:15" s="15" customFormat="1" ht="18.75" customHeight="1">
      <c r="A432" s="53" t="s">
        <v>378</v>
      </c>
      <c r="B432" s="68" t="s">
        <v>119</v>
      </c>
      <c r="C432" s="53" t="s">
        <v>632</v>
      </c>
      <c r="D432" s="53" t="s">
        <v>122</v>
      </c>
      <c r="E432" s="53" t="s">
        <v>422</v>
      </c>
      <c r="F432" s="48">
        <f t="shared" si="59"/>
        <v>92.3</v>
      </c>
      <c r="G432" s="48">
        <f t="shared" si="59"/>
        <v>92.3</v>
      </c>
      <c r="H432" s="48">
        <f t="shared" si="59"/>
        <v>92.3</v>
      </c>
      <c r="I432" s="18"/>
      <c r="J432" s="18"/>
      <c r="K432" s="18"/>
      <c r="O432" s="18"/>
    </row>
    <row r="433" spans="1:15" s="15" customFormat="1" ht="38.25">
      <c r="A433" s="53" t="s">
        <v>379</v>
      </c>
      <c r="B433" s="69" t="s">
        <v>6</v>
      </c>
      <c r="C433" s="53" t="s">
        <v>632</v>
      </c>
      <c r="D433" s="53" t="s">
        <v>159</v>
      </c>
      <c r="E433" s="53" t="s">
        <v>160</v>
      </c>
      <c r="F433" s="48">
        <v>92.3</v>
      </c>
      <c r="G433" s="48">
        <v>92.3</v>
      </c>
      <c r="H433" s="48">
        <v>92.3</v>
      </c>
      <c r="I433" s="18"/>
      <c r="J433" s="18"/>
      <c r="K433" s="18"/>
      <c r="O433" s="18"/>
    </row>
    <row r="434" spans="1:15" s="15" customFormat="1" ht="20.25" customHeight="1">
      <c r="A434" s="53" t="s">
        <v>516</v>
      </c>
      <c r="B434" s="70" t="s">
        <v>360</v>
      </c>
      <c r="C434" s="63" t="s">
        <v>232</v>
      </c>
      <c r="D434" s="63"/>
      <c r="E434" s="63"/>
      <c r="F434" s="66">
        <f>F439+F435</f>
        <v>33039.1</v>
      </c>
      <c r="G434" s="66">
        <f>G439+G435</f>
        <v>33039.1</v>
      </c>
      <c r="H434" s="66">
        <f>H439+H435</f>
        <v>33039.1</v>
      </c>
      <c r="I434" s="19"/>
      <c r="J434" s="18"/>
      <c r="K434" s="18"/>
      <c r="O434" s="18"/>
    </row>
    <row r="435" spans="1:15" s="15" customFormat="1" ht="20.25" customHeight="1">
      <c r="A435" s="53" t="s">
        <v>517</v>
      </c>
      <c r="B435" s="84" t="s">
        <v>427</v>
      </c>
      <c r="C435" s="65" t="s">
        <v>429</v>
      </c>
      <c r="D435" s="65"/>
      <c r="E435" s="65"/>
      <c r="F435" s="57">
        <f>SUM(F436)</f>
        <v>2223.7</v>
      </c>
      <c r="G435" s="57">
        <f>SUM(G436)</f>
        <v>2223.7</v>
      </c>
      <c r="H435" s="57">
        <f>SUM(H436)</f>
        <v>2223.7</v>
      </c>
      <c r="I435" s="19"/>
      <c r="J435" s="18"/>
      <c r="K435" s="18"/>
      <c r="L435" s="15">
        <v>2144.8</v>
      </c>
      <c r="O435" s="18"/>
    </row>
    <row r="436" spans="1:15" s="15" customFormat="1" ht="81" customHeight="1">
      <c r="A436" s="53" t="s">
        <v>518</v>
      </c>
      <c r="B436" s="77" t="s">
        <v>738</v>
      </c>
      <c r="C436" s="53" t="s">
        <v>739</v>
      </c>
      <c r="D436" s="65"/>
      <c r="E436" s="65"/>
      <c r="F436" s="48">
        <f aca="true" t="shared" si="60" ref="F436:I437">SUM(F437)</f>
        <v>2223.7</v>
      </c>
      <c r="G436" s="48">
        <f t="shared" si="60"/>
        <v>2223.7</v>
      </c>
      <c r="H436" s="48">
        <f t="shared" si="60"/>
        <v>2223.7</v>
      </c>
      <c r="I436" s="35">
        <f>SUM(I437)</f>
        <v>0</v>
      </c>
      <c r="J436" s="36"/>
      <c r="K436" s="37"/>
      <c r="L436" s="37"/>
      <c r="O436" s="18"/>
    </row>
    <row r="437" spans="1:15" s="15" customFormat="1" ht="20.25" customHeight="1">
      <c r="A437" s="53" t="s">
        <v>295</v>
      </c>
      <c r="B437" s="68" t="s">
        <v>14</v>
      </c>
      <c r="C437" s="53" t="s">
        <v>739</v>
      </c>
      <c r="D437" s="53" t="s">
        <v>19</v>
      </c>
      <c r="E437" s="53" t="s">
        <v>422</v>
      </c>
      <c r="F437" s="48">
        <f t="shared" si="60"/>
        <v>2223.7</v>
      </c>
      <c r="G437" s="48">
        <f t="shared" si="60"/>
        <v>2223.7</v>
      </c>
      <c r="H437" s="48">
        <f t="shared" si="60"/>
        <v>2223.7</v>
      </c>
      <c r="I437" s="35">
        <f t="shared" si="60"/>
        <v>0</v>
      </c>
      <c r="J437" s="36"/>
      <c r="K437" s="37"/>
      <c r="L437" s="37"/>
      <c r="O437" s="18"/>
    </row>
    <row r="438" spans="1:15" s="15" customFormat="1" ht="20.25" customHeight="1">
      <c r="A438" s="53" t="s">
        <v>942</v>
      </c>
      <c r="B438" s="68" t="s">
        <v>15</v>
      </c>
      <c r="C438" s="53" t="s">
        <v>739</v>
      </c>
      <c r="D438" s="53" t="s">
        <v>18</v>
      </c>
      <c r="E438" s="53" t="s">
        <v>428</v>
      </c>
      <c r="F438" s="48">
        <v>2223.7</v>
      </c>
      <c r="G438" s="48">
        <v>2223.7</v>
      </c>
      <c r="H438" s="48">
        <v>2223.7</v>
      </c>
      <c r="I438" s="35">
        <v>0</v>
      </c>
      <c r="J438" s="36"/>
      <c r="K438" s="37">
        <v>4332.8</v>
      </c>
      <c r="L438" s="37"/>
      <c r="O438" s="18"/>
    </row>
    <row r="439" spans="1:15" s="15" customFormat="1" ht="18.75" customHeight="1">
      <c r="A439" s="53" t="s">
        <v>943</v>
      </c>
      <c r="B439" s="71" t="s">
        <v>322</v>
      </c>
      <c r="C439" s="65" t="s">
        <v>233</v>
      </c>
      <c r="D439" s="65"/>
      <c r="E439" s="65"/>
      <c r="F439" s="57">
        <f>F440</f>
        <v>30815.4</v>
      </c>
      <c r="G439" s="57">
        <f>G440</f>
        <v>30815.4</v>
      </c>
      <c r="H439" s="57">
        <f>H440</f>
        <v>30815.4</v>
      </c>
      <c r="I439" s="18"/>
      <c r="J439" s="18"/>
      <c r="K439" s="18"/>
      <c r="O439" s="18"/>
    </row>
    <row r="440" spans="1:15" s="15" customFormat="1" ht="105.75" customHeight="1">
      <c r="A440" s="53" t="s">
        <v>944</v>
      </c>
      <c r="B440" s="52" t="s">
        <v>5</v>
      </c>
      <c r="C440" s="53" t="s">
        <v>633</v>
      </c>
      <c r="D440" s="53"/>
      <c r="E440" s="53"/>
      <c r="F440" s="48">
        <f aca="true" t="shared" si="61" ref="F440:H441">F441</f>
        <v>30815.4</v>
      </c>
      <c r="G440" s="48">
        <f t="shared" si="61"/>
        <v>30815.4</v>
      </c>
      <c r="H440" s="48">
        <f t="shared" si="61"/>
        <v>30815.4</v>
      </c>
      <c r="I440" s="18"/>
      <c r="J440" s="18"/>
      <c r="K440" s="18"/>
      <c r="O440" s="18"/>
    </row>
    <row r="441" spans="1:15" s="15" customFormat="1" ht="21" customHeight="1">
      <c r="A441" s="53" t="s">
        <v>945</v>
      </c>
      <c r="B441" s="69" t="s">
        <v>119</v>
      </c>
      <c r="C441" s="53" t="s">
        <v>633</v>
      </c>
      <c r="D441" s="53" t="s">
        <v>122</v>
      </c>
      <c r="E441" s="53" t="s">
        <v>422</v>
      </c>
      <c r="F441" s="48">
        <f t="shared" si="61"/>
        <v>30815.4</v>
      </c>
      <c r="G441" s="48">
        <f t="shared" si="61"/>
        <v>30815.4</v>
      </c>
      <c r="H441" s="48">
        <f t="shared" si="61"/>
        <v>30815.4</v>
      </c>
      <c r="I441" s="18"/>
      <c r="J441" s="18"/>
      <c r="K441" s="18"/>
      <c r="L441" s="15">
        <v>1550.7</v>
      </c>
      <c r="O441" s="18"/>
    </row>
    <row r="442" spans="1:15" s="15" customFormat="1" ht="42.75" customHeight="1">
      <c r="A442" s="53" t="s">
        <v>946</v>
      </c>
      <c r="B442" s="69" t="s">
        <v>6</v>
      </c>
      <c r="C442" s="53" t="s">
        <v>633</v>
      </c>
      <c r="D442" s="53" t="s">
        <v>159</v>
      </c>
      <c r="E442" s="53" t="s">
        <v>158</v>
      </c>
      <c r="F442" s="48">
        <v>30815.4</v>
      </c>
      <c r="G442" s="48">
        <v>30815.4</v>
      </c>
      <c r="H442" s="48">
        <v>30815.4</v>
      </c>
      <c r="I442" s="18"/>
      <c r="J442" s="18"/>
      <c r="K442" s="18"/>
      <c r="O442" s="18"/>
    </row>
    <row r="443" spans="1:15" s="15" customFormat="1" ht="45" customHeight="1">
      <c r="A443" s="53" t="s">
        <v>947</v>
      </c>
      <c r="B443" s="83" t="s">
        <v>312</v>
      </c>
      <c r="C443" s="63" t="s">
        <v>234</v>
      </c>
      <c r="D443" s="63"/>
      <c r="E443" s="63"/>
      <c r="F443" s="66">
        <f>F450+F444</f>
        <v>3315.6</v>
      </c>
      <c r="G443" s="66">
        <f>G450+G444</f>
        <v>3299.9</v>
      </c>
      <c r="H443" s="66">
        <f>H450+H444</f>
        <v>3299.9</v>
      </c>
      <c r="I443" s="18"/>
      <c r="J443" s="18"/>
      <c r="K443" s="18"/>
      <c r="O443" s="18"/>
    </row>
    <row r="444" spans="1:17" s="15" customFormat="1" ht="30.75" customHeight="1">
      <c r="A444" s="53" t="s">
        <v>1024</v>
      </c>
      <c r="B444" s="84" t="s">
        <v>170</v>
      </c>
      <c r="C444" s="65" t="s">
        <v>235</v>
      </c>
      <c r="D444" s="65"/>
      <c r="E444" s="65"/>
      <c r="F444" s="56">
        <f>F445</f>
        <v>2805.1</v>
      </c>
      <c r="G444" s="56">
        <f>G445</f>
        <v>2805.1</v>
      </c>
      <c r="H444" s="56">
        <f>H445</f>
        <v>2805.1</v>
      </c>
      <c r="I444" s="18"/>
      <c r="J444" s="18"/>
      <c r="K444" s="18"/>
      <c r="O444" s="24"/>
      <c r="P444" s="38"/>
      <c r="Q444" s="38"/>
    </row>
    <row r="445" spans="1:17" s="15" customFormat="1" ht="82.5" customHeight="1">
      <c r="A445" s="53" t="s">
        <v>1025</v>
      </c>
      <c r="B445" s="73" t="s">
        <v>385</v>
      </c>
      <c r="C445" s="53" t="s">
        <v>431</v>
      </c>
      <c r="D445" s="53"/>
      <c r="E445" s="53"/>
      <c r="F445" s="55">
        <f>F446+F448</f>
        <v>2805.1</v>
      </c>
      <c r="G445" s="55">
        <f>G446+G448</f>
        <v>2805.1</v>
      </c>
      <c r="H445" s="55">
        <f>H446+H448</f>
        <v>2805.1</v>
      </c>
      <c r="I445" s="18"/>
      <c r="J445" s="18"/>
      <c r="K445" s="18"/>
      <c r="O445" s="24"/>
      <c r="P445" s="39"/>
      <c r="Q445" s="39"/>
    </row>
    <row r="446" spans="1:17" s="14" customFormat="1" ht="63" customHeight="1">
      <c r="A446" s="53" t="s">
        <v>822</v>
      </c>
      <c r="B446" s="68" t="s">
        <v>46</v>
      </c>
      <c r="C446" s="53" t="s">
        <v>431</v>
      </c>
      <c r="D446" s="53" t="s">
        <v>44</v>
      </c>
      <c r="E446" s="53" t="s">
        <v>422</v>
      </c>
      <c r="F446" s="55">
        <f>F447</f>
        <v>2555.6</v>
      </c>
      <c r="G446" s="55">
        <f>G447</f>
        <v>2555.6</v>
      </c>
      <c r="H446" s="55">
        <f>H447</f>
        <v>2555.6</v>
      </c>
      <c r="I446" s="21"/>
      <c r="J446" s="21"/>
      <c r="K446" s="21"/>
      <c r="O446" s="30"/>
      <c r="P446" s="40"/>
      <c r="Q446" s="40"/>
    </row>
    <row r="447" spans="1:17" s="15" customFormat="1" ht="25.5">
      <c r="A447" s="53" t="s">
        <v>823</v>
      </c>
      <c r="B447" s="68" t="s">
        <v>130</v>
      </c>
      <c r="C447" s="53" t="s">
        <v>431</v>
      </c>
      <c r="D447" s="53" t="s">
        <v>45</v>
      </c>
      <c r="E447" s="53" t="s">
        <v>320</v>
      </c>
      <c r="F447" s="55">
        <v>2555.6</v>
      </c>
      <c r="G447" s="55">
        <v>2555.6</v>
      </c>
      <c r="H447" s="55">
        <v>2555.6</v>
      </c>
      <c r="I447" s="18"/>
      <c r="J447" s="18"/>
      <c r="K447" s="18"/>
      <c r="O447" s="24"/>
      <c r="P447" s="40"/>
      <c r="Q447" s="40"/>
    </row>
    <row r="448" spans="1:17" s="15" customFormat="1" ht="39.75" customHeight="1">
      <c r="A448" s="53" t="s">
        <v>824</v>
      </c>
      <c r="B448" s="52" t="s">
        <v>16</v>
      </c>
      <c r="C448" s="53" t="s">
        <v>431</v>
      </c>
      <c r="D448" s="53" t="s">
        <v>11</v>
      </c>
      <c r="E448" s="53" t="s">
        <v>422</v>
      </c>
      <c r="F448" s="55">
        <f>F449</f>
        <v>249.5</v>
      </c>
      <c r="G448" s="55">
        <f>G449</f>
        <v>249.5</v>
      </c>
      <c r="H448" s="55">
        <f>H449</f>
        <v>249.5</v>
      </c>
      <c r="I448" s="18"/>
      <c r="J448" s="18"/>
      <c r="K448" s="18"/>
      <c r="O448" s="24"/>
      <c r="P448" s="40"/>
      <c r="Q448" s="40"/>
    </row>
    <row r="449" spans="1:17" s="15" customFormat="1" ht="30" customHeight="1">
      <c r="A449" s="53" t="s">
        <v>825</v>
      </c>
      <c r="B449" s="52" t="s">
        <v>17</v>
      </c>
      <c r="C449" s="53" t="s">
        <v>431</v>
      </c>
      <c r="D449" s="53" t="s">
        <v>7</v>
      </c>
      <c r="E449" s="53" t="s">
        <v>320</v>
      </c>
      <c r="F449" s="55">
        <v>249.5</v>
      </c>
      <c r="G449" s="55">
        <v>249.5</v>
      </c>
      <c r="H449" s="55">
        <v>249.5</v>
      </c>
      <c r="I449" s="18"/>
      <c r="J449" s="18"/>
      <c r="K449" s="18"/>
      <c r="O449" s="24"/>
      <c r="P449" s="40"/>
      <c r="Q449" s="40"/>
    </row>
    <row r="450" spans="1:17" s="15" customFormat="1" ht="44.25" customHeight="1">
      <c r="A450" s="53" t="s">
        <v>826</v>
      </c>
      <c r="B450" s="71" t="s">
        <v>849</v>
      </c>
      <c r="C450" s="65" t="s">
        <v>432</v>
      </c>
      <c r="D450" s="65"/>
      <c r="E450" s="65"/>
      <c r="F450" s="57">
        <f>F451</f>
        <v>510.5</v>
      </c>
      <c r="G450" s="57">
        <f>G451</f>
        <v>494.8</v>
      </c>
      <c r="H450" s="57">
        <f>H451</f>
        <v>494.8</v>
      </c>
      <c r="I450" s="18"/>
      <c r="J450" s="18"/>
      <c r="K450" s="18"/>
      <c r="M450" s="41">
        <v>14.5</v>
      </c>
      <c r="O450" s="24"/>
      <c r="P450" s="40"/>
      <c r="Q450" s="40"/>
    </row>
    <row r="451" spans="1:17" s="15" customFormat="1" ht="96" customHeight="1">
      <c r="A451" s="53" t="s">
        <v>827</v>
      </c>
      <c r="B451" s="52" t="s">
        <v>567</v>
      </c>
      <c r="C451" s="53" t="s">
        <v>433</v>
      </c>
      <c r="D451" s="53"/>
      <c r="E451" s="53"/>
      <c r="F451" s="48">
        <f>SUM(F456+F454+F452)</f>
        <v>510.5</v>
      </c>
      <c r="G451" s="48">
        <f>SUM(G456+G454+G452)</f>
        <v>494.8</v>
      </c>
      <c r="H451" s="48">
        <f>SUM(H456+H454+H452)</f>
        <v>494.8</v>
      </c>
      <c r="I451" s="18"/>
      <c r="J451" s="18"/>
      <c r="K451" s="18"/>
      <c r="O451" s="24"/>
      <c r="P451" s="39"/>
      <c r="Q451" s="39"/>
    </row>
    <row r="452" spans="1:17" s="15" customFormat="1" ht="61.5" customHeight="1">
      <c r="A452" s="53" t="s">
        <v>108</v>
      </c>
      <c r="B452" s="68" t="s">
        <v>46</v>
      </c>
      <c r="C452" s="53" t="s">
        <v>433</v>
      </c>
      <c r="D452" s="53" t="s">
        <v>44</v>
      </c>
      <c r="E452" s="53" t="s">
        <v>540</v>
      </c>
      <c r="F452" s="48">
        <f>SUM(F453)</f>
        <v>84.5</v>
      </c>
      <c r="G452" s="48">
        <f aca="true" t="shared" si="62" ref="G452:H456">SUM(G453)</f>
        <v>84.5</v>
      </c>
      <c r="H452" s="48">
        <f t="shared" si="62"/>
        <v>84.5</v>
      </c>
      <c r="I452" s="18"/>
      <c r="J452" s="18"/>
      <c r="K452" s="18"/>
      <c r="O452" s="24"/>
      <c r="P452" s="39"/>
      <c r="Q452" s="39"/>
    </row>
    <row r="453" spans="1:17" s="15" customFormat="1" ht="42" customHeight="1">
      <c r="A453" s="53" t="s">
        <v>347</v>
      </c>
      <c r="B453" s="68" t="s">
        <v>130</v>
      </c>
      <c r="C453" s="53" t="s">
        <v>433</v>
      </c>
      <c r="D453" s="53" t="s">
        <v>45</v>
      </c>
      <c r="E453" s="53" t="s">
        <v>853</v>
      </c>
      <c r="F453" s="48">
        <v>84.5</v>
      </c>
      <c r="G453" s="48">
        <v>84.5</v>
      </c>
      <c r="H453" s="48">
        <v>84.5</v>
      </c>
      <c r="I453" s="18"/>
      <c r="J453" s="18"/>
      <c r="K453" s="18"/>
      <c r="O453" s="24"/>
      <c r="P453" s="39"/>
      <c r="Q453" s="39"/>
    </row>
    <row r="454" spans="1:17" s="15" customFormat="1" ht="42" customHeight="1">
      <c r="A454" s="53" t="s">
        <v>348</v>
      </c>
      <c r="B454" s="52" t="s">
        <v>16</v>
      </c>
      <c r="C454" s="53" t="s">
        <v>433</v>
      </c>
      <c r="D454" s="53" t="s">
        <v>11</v>
      </c>
      <c r="E454" s="53" t="s">
        <v>540</v>
      </c>
      <c r="F454" s="48">
        <f>SUM(F455)</f>
        <v>7</v>
      </c>
      <c r="G454" s="48">
        <f t="shared" si="62"/>
        <v>7</v>
      </c>
      <c r="H454" s="48">
        <f t="shared" si="62"/>
        <v>7</v>
      </c>
      <c r="I454" s="18"/>
      <c r="J454" s="18"/>
      <c r="K454" s="18"/>
      <c r="O454" s="24"/>
      <c r="P454" s="39"/>
      <c r="Q454" s="39"/>
    </row>
    <row r="455" spans="1:17" s="15" customFormat="1" ht="42" customHeight="1">
      <c r="A455" s="53" t="s">
        <v>349</v>
      </c>
      <c r="B455" s="52" t="s">
        <v>17</v>
      </c>
      <c r="C455" s="53" t="s">
        <v>433</v>
      </c>
      <c r="D455" s="53" t="s">
        <v>7</v>
      </c>
      <c r="E455" s="53" t="s">
        <v>853</v>
      </c>
      <c r="F455" s="48">
        <v>7</v>
      </c>
      <c r="G455" s="48">
        <v>7</v>
      </c>
      <c r="H455" s="48">
        <v>7</v>
      </c>
      <c r="I455" s="18"/>
      <c r="J455" s="18"/>
      <c r="K455" s="18"/>
      <c r="O455" s="24"/>
      <c r="P455" s="39"/>
      <c r="Q455" s="39"/>
    </row>
    <row r="456" spans="1:15" s="15" customFormat="1" ht="30.75" customHeight="1">
      <c r="A456" s="53" t="s">
        <v>109</v>
      </c>
      <c r="B456" s="52" t="s">
        <v>16</v>
      </c>
      <c r="C456" s="53" t="s">
        <v>433</v>
      </c>
      <c r="D456" s="53" t="s">
        <v>11</v>
      </c>
      <c r="E456" s="53" t="s">
        <v>540</v>
      </c>
      <c r="F456" s="48">
        <f>SUM(F457)</f>
        <v>419</v>
      </c>
      <c r="G456" s="48">
        <f t="shared" si="62"/>
        <v>403.3</v>
      </c>
      <c r="H456" s="48">
        <f t="shared" si="62"/>
        <v>403.3</v>
      </c>
      <c r="I456" s="18"/>
      <c r="J456" s="18"/>
      <c r="K456" s="18"/>
      <c r="O456" s="18"/>
    </row>
    <row r="457" spans="1:15" s="15" customFormat="1" ht="30.75" customHeight="1">
      <c r="A457" s="53" t="s">
        <v>110</v>
      </c>
      <c r="B457" s="52" t="s">
        <v>17</v>
      </c>
      <c r="C457" s="53" t="s">
        <v>433</v>
      </c>
      <c r="D457" s="53" t="s">
        <v>7</v>
      </c>
      <c r="E457" s="53" t="s">
        <v>539</v>
      </c>
      <c r="F457" s="48">
        <v>419</v>
      </c>
      <c r="G457" s="48">
        <v>403.3</v>
      </c>
      <c r="H457" s="48">
        <v>403.3</v>
      </c>
      <c r="I457" s="18"/>
      <c r="J457" s="18"/>
      <c r="K457" s="18"/>
      <c r="O457" s="18"/>
    </row>
    <row r="458" spans="1:15" s="14" customFormat="1" ht="30.75" customHeight="1">
      <c r="A458" s="53" t="s">
        <v>519</v>
      </c>
      <c r="B458" s="83" t="s">
        <v>307</v>
      </c>
      <c r="C458" s="63" t="s">
        <v>236</v>
      </c>
      <c r="D458" s="63"/>
      <c r="E458" s="63"/>
      <c r="F458" s="64">
        <f>F459+F469+F473+F481</f>
        <v>110775.1</v>
      </c>
      <c r="G458" s="64">
        <f>G459+G469+G473+G481</f>
        <v>110314.3</v>
      </c>
      <c r="H458" s="64">
        <f>H459+H469+H473+H481</f>
        <v>110314.3</v>
      </c>
      <c r="I458" s="21"/>
      <c r="J458" s="21"/>
      <c r="K458" s="21"/>
      <c r="O458" s="21"/>
    </row>
    <row r="459" spans="1:15" s="15" customFormat="1" ht="55.5" customHeight="1">
      <c r="A459" s="53" t="s">
        <v>520</v>
      </c>
      <c r="B459" s="81" t="s">
        <v>179</v>
      </c>
      <c r="C459" s="65" t="s">
        <v>237</v>
      </c>
      <c r="D459" s="65"/>
      <c r="E459" s="65"/>
      <c r="F459" s="56">
        <f>F463+F460+F466</f>
        <v>71680</v>
      </c>
      <c r="G459" s="56">
        <f>G463+G460+G466</f>
        <v>71680.2</v>
      </c>
      <c r="H459" s="56">
        <f>H463+H460+H466</f>
        <v>71680.2</v>
      </c>
      <c r="I459" s="18"/>
      <c r="J459" s="18"/>
      <c r="K459" s="18"/>
      <c r="O459" s="18"/>
    </row>
    <row r="460" spans="1:15" s="15" customFormat="1" ht="114" customHeight="1">
      <c r="A460" s="53" t="s">
        <v>948</v>
      </c>
      <c r="B460" s="52" t="s">
        <v>572</v>
      </c>
      <c r="C460" s="53" t="s">
        <v>449</v>
      </c>
      <c r="D460" s="53"/>
      <c r="E460" s="53"/>
      <c r="F460" s="55">
        <f>F461</f>
        <v>6290</v>
      </c>
      <c r="G460" s="55">
        <f>G461</f>
        <v>6290</v>
      </c>
      <c r="H460" s="55">
        <f>H461</f>
        <v>6290</v>
      </c>
      <c r="I460" s="18"/>
      <c r="J460" s="18"/>
      <c r="K460" s="18"/>
      <c r="O460" s="18"/>
    </row>
    <row r="461" spans="1:15" s="15" customFormat="1" ht="12.75">
      <c r="A461" s="53" t="s">
        <v>949</v>
      </c>
      <c r="B461" s="68" t="s">
        <v>14</v>
      </c>
      <c r="C461" s="53" t="s">
        <v>449</v>
      </c>
      <c r="D461" s="53" t="s">
        <v>19</v>
      </c>
      <c r="E461" s="53" t="s">
        <v>423</v>
      </c>
      <c r="F461" s="55">
        <f>SUM(F462)</f>
        <v>6290</v>
      </c>
      <c r="G461" s="55">
        <f>SUM(G462)</f>
        <v>6290</v>
      </c>
      <c r="H461" s="55">
        <f>SUM(H462)</f>
        <v>6290</v>
      </c>
      <c r="I461" s="18"/>
      <c r="J461" s="18"/>
      <c r="K461" s="18"/>
      <c r="O461" s="18"/>
    </row>
    <row r="462" spans="1:15" s="15" customFormat="1" ht="12.75">
      <c r="A462" s="53" t="s">
        <v>950</v>
      </c>
      <c r="B462" s="68" t="s">
        <v>35</v>
      </c>
      <c r="C462" s="53" t="s">
        <v>449</v>
      </c>
      <c r="D462" s="53" t="s">
        <v>36</v>
      </c>
      <c r="E462" s="53" t="s">
        <v>450</v>
      </c>
      <c r="F462" s="55">
        <v>6290</v>
      </c>
      <c r="G462" s="55">
        <v>6290</v>
      </c>
      <c r="H462" s="55">
        <v>6290</v>
      </c>
      <c r="I462" s="18"/>
      <c r="J462" s="18"/>
      <c r="K462" s="18"/>
      <c r="O462" s="18"/>
    </row>
    <row r="463" spans="1:15" s="15" customFormat="1" ht="120.75" customHeight="1">
      <c r="A463" s="53" t="s">
        <v>521</v>
      </c>
      <c r="B463" s="68" t="s">
        <v>536</v>
      </c>
      <c r="C463" s="53" t="s">
        <v>238</v>
      </c>
      <c r="D463" s="53"/>
      <c r="E463" s="53"/>
      <c r="F463" s="55">
        <f aca="true" t="shared" si="63" ref="F463:H466">SUM(F464)</f>
        <v>18092.5</v>
      </c>
      <c r="G463" s="55">
        <f t="shared" si="63"/>
        <v>5808.4</v>
      </c>
      <c r="H463" s="55">
        <f t="shared" si="63"/>
        <v>5808.4</v>
      </c>
      <c r="I463" s="18"/>
      <c r="J463" s="18"/>
      <c r="K463" s="18"/>
      <c r="O463" s="18"/>
    </row>
    <row r="464" spans="1:15" s="15" customFormat="1" ht="21" customHeight="1">
      <c r="A464" s="53" t="s">
        <v>522</v>
      </c>
      <c r="B464" s="68" t="s">
        <v>14</v>
      </c>
      <c r="C464" s="53" t="s">
        <v>238</v>
      </c>
      <c r="D464" s="53" t="s">
        <v>19</v>
      </c>
      <c r="E464" s="53" t="s">
        <v>423</v>
      </c>
      <c r="F464" s="55">
        <f t="shared" si="63"/>
        <v>18092.5</v>
      </c>
      <c r="G464" s="55">
        <f t="shared" si="63"/>
        <v>5808.4</v>
      </c>
      <c r="H464" s="55">
        <f t="shared" si="63"/>
        <v>5808.4</v>
      </c>
      <c r="I464" s="18"/>
      <c r="J464" s="18"/>
      <c r="K464" s="18"/>
      <c r="M464" s="41">
        <v>39</v>
      </c>
      <c r="O464" s="18"/>
    </row>
    <row r="465" spans="1:15" s="15" customFormat="1" ht="21" customHeight="1">
      <c r="A465" s="53" t="s">
        <v>523</v>
      </c>
      <c r="B465" s="68" t="s">
        <v>35</v>
      </c>
      <c r="C465" s="53" t="s">
        <v>238</v>
      </c>
      <c r="D465" s="53" t="s">
        <v>36</v>
      </c>
      <c r="E465" s="53" t="s">
        <v>34</v>
      </c>
      <c r="F465" s="55">
        <v>18092.5</v>
      </c>
      <c r="G465" s="55">
        <v>5808.4</v>
      </c>
      <c r="H465" s="55">
        <v>5808.4</v>
      </c>
      <c r="I465" s="18"/>
      <c r="J465" s="18"/>
      <c r="K465" s="18"/>
      <c r="L465" s="15">
        <v>39</v>
      </c>
      <c r="O465" s="18"/>
    </row>
    <row r="466" spans="1:21" s="15" customFormat="1" ht="98.25" customHeight="1">
      <c r="A466" s="53" t="s">
        <v>951</v>
      </c>
      <c r="B466" s="68" t="s">
        <v>571</v>
      </c>
      <c r="C466" s="53" t="s">
        <v>634</v>
      </c>
      <c r="D466" s="53"/>
      <c r="E466" s="53"/>
      <c r="F466" s="55">
        <f t="shared" si="63"/>
        <v>47297.5</v>
      </c>
      <c r="G466" s="55">
        <f t="shared" si="63"/>
        <v>59581.8</v>
      </c>
      <c r="H466" s="55">
        <f t="shared" si="63"/>
        <v>59581.8</v>
      </c>
      <c r="I466" s="18"/>
      <c r="J466" s="18"/>
      <c r="K466" s="18"/>
      <c r="O466" s="54"/>
      <c r="P466" s="40"/>
      <c r="Q466" s="40"/>
      <c r="R466" s="40"/>
      <c r="S466" s="49"/>
      <c r="T466" s="49"/>
      <c r="U466" s="49"/>
    </row>
    <row r="467" spans="1:21" s="15" customFormat="1" ht="15" customHeight="1">
      <c r="A467" s="53" t="s">
        <v>952</v>
      </c>
      <c r="B467" s="68" t="s">
        <v>14</v>
      </c>
      <c r="C467" s="53" t="s">
        <v>634</v>
      </c>
      <c r="D467" s="53" t="s">
        <v>19</v>
      </c>
      <c r="E467" s="53" t="s">
        <v>423</v>
      </c>
      <c r="F467" s="55">
        <f>SUM(F468)</f>
        <v>47297.5</v>
      </c>
      <c r="G467" s="55">
        <f>SUM(G468)</f>
        <v>59581.8</v>
      </c>
      <c r="H467" s="55">
        <f>SUM(H468)</f>
        <v>59581.8</v>
      </c>
      <c r="I467" s="18"/>
      <c r="J467" s="18"/>
      <c r="K467" s="18"/>
      <c r="O467" s="54"/>
      <c r="P467" s="40"/>
      <c r="Q467" s="40"/>
      <c r="R467" s="40"/>
      <c r="S467" s="49"/>
      <c r="T467" s="49"/>
      <c r="U467" s="49"/>
    </row>
    <row r="468" spans="1:21" s="15" customFormat="1" ht="15" customHeight="1">
      <c r="A468" s="53" t="s">
        <v>953</v>
      </c>
      <c r="B468" s="68" t="s">
        <v>35</v>
      </c>
      <c r="C468" s="53" t="s">
        <v>634</v>
      </c>
      <c r="D468" s="53" t="s">
        <v>36</v>
      </c>
      <c r="E468" s="53" t="s">
        <v>34</v>
      </c>
      <c r="F468" s="55">
        <v>47297.5</v>
      </c>
      <c r="G468" s="55">
        <v>59581.8</v>
      </c>
      <c r="H468" s="55">
        <v>59581.8</v>
      </c>
      <c r="I468" s="18"/>
      <c r="J468" s="18"/>
      <c r="K468" s="18"/>
      <c r="O468" s="54"/>
      <c r="P468" s="40"/>
      <c r="Q468" s="40"/>
      <c r="R468" s="40"/>
      <c r="S468" s="49"/>
      <c r="T468" s="49"/>
      <c r="U468" s="49"/>
    </row>
    <row r="469" spans="1:21" s="15" customFormat="1" ht="33.75" customHeight="1">
      <c r="A469" s="53" t="s">
        <v>954</v>
      </c>
      <c r="B469" s="81" t="s">
        <v>42</v>
      </c>
      <c r="C469" s="65" t="s">
        <v>239</v>
      </c>
      <c r="D469" s="65"/>
      <c r="E469" s="65"/>
      <c r="F469" s="56">
        <f>SUM(F470)</f>
        <v>0</v>
      </c>
      <c r="G469" s="56">
        <f aca="true" t="shared" si="64" ref="F469:H471">SUM(G470)</f>
        <v>5</v>
      </c>
      <c r="H469" s="56">
        <f t="shared" si="64"/>
        <v>5</v>
      </c>
      <c r="I469" s="18"/>
      <c r="J469" s="18"/>
      <c r="K469" s="18">
        <v>-4</v>
      </c>
      <c r="O469" s="54"/>
      <c r="P469" s="40"/>
      <c r="Q469" s="50"/>
      <c r="R469" s="50"/>
      <c r="S469" s="51"/>
      <c r="T469" s="49"/>
      <c r="U469" s="49"/>
    </row>
    <row r="470" spans="1:21" s="15" customFormat="1" ht="69" customHeight="1">
      <c r="A470" s="53" t="s">
        <v>955</v>
      </c>
      <c r="B470" s="52" t="s">
        <v>386</v>
      </c>
      <c r="C470" s="53" t="s">
        <v>635</v>
      </c>
      <c r="D470" s="53"/>
      <c r="E470" s="53"/>
      <c r="F470" s="55">
        <f t="shared" si="64"/>
        <v>0</v>
      </c>
      <c r="G470" s="55">
        <f t="shared" si="64"/>
        <v>5</v>
      </c>
      <c r="H470" s="55">
        <f t="shared" si="64"/>
        <v>5</v>
      </c>
      <c r="I470" s="18"/>
      <c r="J470" s="18"/>
      <c r="K470" s="18"/>
      <c r="O470" s="24"/>
      <c r="P470" s="24"/>
      <c r="Q470" s="24"/>
      <c r="R470" s="24"/>
      <c r="S470" s="24"/>
      <c r="T470" s="24"/>
      <c r="U470" s="24"/>
    </row>
    <row r="471" spans="1:21" s="15" customFormat="1" ht="17.25" customHeight="1">
      <c r="A471" s="53" t="s">
        <v>956</v>
      </c>
      <c r="B471" s="68" t="s">
        <v>38</v>
      </c>
      <c r="C471" s="53" t="s">
        <v>635</v>
      </c>
      <c r="D471" s="53" t="s">
        <v>41</v>
      </c>
      <c r="E471" s="53" t="s">
        <v>424</v>
      </c>
      <c r="F471" s="55">
        <f t="shared" si="64"/>
        <v>0</v>
      </c>
      <c r="G471" s="55">
        <f t="shared" si="64"/>
        <v>5</v>
      </c>
      <c r="H471" s="55">
        <f t="shared" si="64"/>
        <v>5</v>
      </c>
      <c r="I471" s="18"/>
      <c r="J471" s="18"/>
      <c r="K471" s="18"/>
      <c r="O471" s="24"/>
      <c r="P471" s="24"/>
      <c r="Q471" s="24"/>
      <c r="R471" s="24"/>
      <c r="S471" s="24"/>
      <c r="T471" s="24"/>
      <c r="U471" s="24"/>
    </row>
    <row r="472" spans="1:21" s="15" customFormat="1" ht="17.25" customHeight="1">
      <c r="A472" s="53" t="s">
        <v>957</v>
      </c>
      <c r="B472" s="68" t="s">
        <v>39</v>
      </c>
      <c r="C472" s="53" t="s">
        <v>635</v>
      </c>
      <c r="D472" s="53" t="s">
        <v>40</v>
      </c>
      <c r="E472" s="53" t="s">
        <v>37</v>
      </c>
      <c r="F472" s="55">
        <v>0</v>
      </c>
      <c r="G472" s="55">
        <v>5</v>
      </c>
      <c r="H472" s="55">
        <v>5</v>
      </c>
      <c r="I472" s="18"/>
      <c r="J472" s="18"/>
      <c r="K472" s="18"/>
      <c r="O472" s="24"/>
      <c r="P472" s="24"/>
      <c r="Q472" s="24"/>
      <c r="R472" s="24"/>
      <c r="S472" s="24"/>
      <c r="T472" s="24"/>
      <c r="U472" s="24"/>
    </row>
    <row r="473" spans="1:15" s="15" customFormat="1" ht="42" customHeight="1">
      <c r="A473" s="53" t="s">
        <v>958</v>
      </c>
      <c r="B473" s="81" t="s">
        <v>535</v>
      </c>
      <c r="C473" s="65" t="s">
        <v>240</v>
      </c>
      <c r="D473" s="65"/>
      <c r="E473" s="65"/>
      <c r="F473" s="56">
        <f>F474</f>
        <v>28537.600000000002</v>
      </c>
      <c r="G473" s="56">
        <f>G474</f>
        <v>28071.600000000002</v>
      </c>
      <c r="H473" s="56">
        <f>H474</f>
        <v>28071.600000000002</v>
      </c>
      <c r="I473" s="18"/>
      <c r="J473" s="18"/>
      <c r="K473" s="18"/>
      <c r="M473" s="41">
        <v>-1.5</v>
      </c>
      <c r="O473" s="18"/>
    </row>
    <row r="474" spans="1:15" s="15" customFormat="1" ht="81.75" customHeight="1">
      <c r="A474" s="53" t="s">
        <v>959</v>
      </c>
      <c r="B474" s="52" t="s">
        <v>639</v>
      </c>
      <c r="C474" s="53" t="s">
        <v>241</v>
      </c>
      <c r="D474" s="53"/>
      <c r="E474" s="53"/>
      <c r="F474" s="55">
        <f>SUM(F475+F477+F479)</f>
        <v>28537.600000000002</v>
      </c>
      <c r="G474" s="55">
        <f>SUM(G475+G477+G479)</f>
        <v>28071.600000000002</v>
      </c>
      <c r="H474" s="55">
        <f>SUM(H475+H477+H479)</f>
        <v>28071.600000000002</v>
      </c>
      <c r="I474" s="18"/>
      <c r="J474" s="18"/>
      <c r="K474" s="18"/>
      <c r="O474" s="18"/>
    </row>
    <row r="475" spans="1:15" s="15" customFormat="1" ht="56.25" customHeight="1">
      <c r="A475" s="53" t="s">
        <v>960</v>
      </c>
      <c r="B475" s="85" t="s">
        <v>46</v>
      </c>
      <c r="C475" s="53" t="s">
        <v>241</v>
      </c>
      <c r="D475" s="53" t="s">
        <v>44</v>
      </c>
      <c r="E475" s="53" t="s">
        <v>420</v>
      </c>
      <c r="F475" s="55">
        <f>SUM(F476)</f>
        <v>26656.4</v>
      </c>
      <c r="G475" s="55">
        <f>SUM(G476)</f>
        <v>26656.4</v>
      </c>
      <c r="H475" s="55">
        <f>SUM(H476)</f>
        <v>26656.4</v>
      </c>
      <c r="I475" s="18"/>
      <c r="J475" s="18"/>
      <c r="K475" s="18">
        <v>594.7</v>
      </c>
      <c r="L475" s="15">
        <v>292.9</v>
      </c>
      <c r="M475" s="41">
        <v>116</v>
      </c>
      <c r="O475" s="18"/>
    </row>
    <row r="476" spans="1:15" s="15" customFormat="1" ht="21.75" customHeight="1">
      <c r="A476" s="53" t="s">
        <v>961</v>
      </c>
      <c r="B476" s="68" t="s">
        <v>47</v>
      </c>
      <c r="C476" s="53" t="s">
        <v>241</v>
      </c>
      <c r="D476" s="53" t="s">
        <v>128</v>
      </c>
      <c r="E476" s="53" t="s">
        <v>129</v>
      </c>
      <c r="F476" s="48">
        <v>26656.4</v>
      </c>
      <c r="G476" s="48">
        <v>26656.4</v>
      </c>
      <c r="H476" s="48">
        <v>26656.4</v>
      </c>
      <c r="I476" s="18"/>
      <c r="J476" s="18"/>
      <c r="K476" s="18"/>
      <c r="O476" s="18"/>
    </row>
    <row r="477" spans="1:15" s="15" customFormat="1" ht="28.5" customHeight="1">
      <c r="A477" s="53" t="s">
        <v>962</v>
      </c>
      <c r="B477" s="52" t="s">
        <v>16</v>
      </c>
      <c r="C477" s="53" t="s">
        <v>241</v>
      </c>
      <c r="D477" s="53" t="s">
        <v>11</v>
      </c>
      <c r="E477" s="53" t="s">
        <v>420</v>
      </c>
      <c r="F477" s="55">
        <f>SUM(F478)</f>
        <v>1876.2</v>
      </c>
      <c r="G477" s="55">
        <f>SUM(G478)</f>
        <v>1413.2</v>
      </c>
      <c r="H477" s="55">
        <f>SUM(H478)</f>
        <v>1413.2</v>
      </c>
      <c r="I477" s="18"/>
      <c r="J477" s="18"/>
      <c r="K477" s="18"/>
      <c r="M477" s="41">
        <v>1.5</v>
      </c>
      <c r="O477" s="18"/>
    </row>
    <row r="478" spans="1:15" s="15" customFormat="1" ht="28.5" customHeight="1">
      <c r="A478" s="53" t="s">
        <v>963</v>
      </c>
      <c r="B478" s="52" t="s">
        <v>17</v>
      </c>
      <c r="C478" s="53" t="s">
        <v>241</v>
      </c>
      <c r="D478" s="53" t="s">
        <v>7</v>
      </c>
      <c r="E478" s="53" t="s">
        <v>129</v>
      </c>
      <c r="F478" s="48">
        <v>1876.2</v>
      </c>
      <c r="G478" s="48">
        <v>1413.2</v>
      </c>
      <c r="H478" s="48">
        <v>1413.2</v>
      </c>
      <c r="I478" s="18"/>
      <c r="J478" s="18"/>
      <c r="K478" s="18"/>
      <c r="L478" s="15">
        <v>292.9</v>
      </c>
      <c r="O478" s="18"/>
    </row>
    <row r="479" spans="1:15" s="15" customFormat="1" ht="18.75" customHeight="1">
      <c r="A479" s="53" t="s">
        <v>964</v>
      </c>
      <c r="B479" s="68" t="s">
        <v>119</v>
      </c>
      <c r="C479" s="53" t="s">
        <v>241</v>
      </c>
      <c r="D479" s="53" t="s">
        <v>122</v>
      </c>
      <c r="E479" s="53" t="s">
        <v>420</v>
      </c>
      <c r="F479" s="48">
        <f>F480</f>
        <v>5</v>
      </c>
      <c r="G479" s="48">
        <f>G480</f>
        <v>2</v>
      </c>
      <c r="H479" s="48">
        <f>H480</f>
        <v>2</v>
      </c>
      <c r="I479" s="18"/>
      <c r="J479" s="18"/>
      <c r="K479" s="18"/>
      <c r="O479" s="18"/>
    </row>
    <row r="480" spans="1:15" s="15" customFormat="1" ht="18.75" customHeight="1">
      <c r="A480" s="53" t="s">
        <v>965</v>
      </c>
      <c r="B480" s="68" t="s">
        <v>120</v>
      </c>
      <c r="C480" s="53" t="s">
        <v>241</v>
      </c>
      <c r="D480" s="53" t="s">
        <v>123</v>
      </c>
      <c r="E480" s="53" t="s">
        <v>129</v>
      </c>
      <c r="F480" s="48">
        <v>5</v>
      </c>
      <c r="G480" s="48">
        <v>2</v>
      </c>
      <c r="H480" s="48">
        <v>2</v>
      </c>
      <c r="I480" s="18"/>
      <c r="J480" s="18"/>
      <c r="K480" s="18">
        <v>217.1</v>
      </c>
      <c r="O480" s="18"/>
    </row>
    <row r="481" spans="1:15" s="15" customFormat="1" ht="30" customHeight="1">
      <c r="A481" s="53" t="s">
        <v>966</v>
      </c>
      <c r="B481" s="81" t="s">
        <v>308</v>
      </c>
      <c r="C481" s="65" t="s">
        <v>242</v>
      </c>
      <c r="D481" s="65"/>
      <c r="E481" s="65"/>
      <c r="F481" s="56">
        <f>SUM(F482)</f>
        <v>10557.5</v>
      </c>
      <c r="G481" s="56">
        <f>SUM(G482)</f>
        <v>10557.5</v>
      </c>
      <c r="H481" s="56">
        <f>SUM(H482)</f>
        <v>10557.5</v>
      </c>
      <c r="I481" s="18"/>
      <c r="J481" s="18"/>
      <c r="K481" s="18"/>
      <c r="O481" s="18"/>
    </row>
    <row r="482" spans="1:15" s="15" customFormat="1" ht="68.25" customHeight="1">
      <c r="A482" s="53" t="s">
        <v>967</v>
      </c>
      <c r="B482" s="52" t="s">
        <v>131</v>
      </c>
      <c r="C482" s="53" t="s">
        <v>243</v>
      </c>
      <c r="D482" s="53"/>
      <c r="E482" s="53"/>
      <c r="F482" s="55">
        <f>F485+F487+F483</f>
        <v>10557.5</v>
      </c>
      <c r="G482" s="55">
        <f>G485+G487+G483</f>
        <v>10557.5</v>
      </c>
      <c r="H482" s="55">
        <f>H485+H487+H483</f>
        <v>10557.5</v>
      </c>
      <c r="I482" s="18"/>
      <c r="J482" s="18"/>
      <c r="K482" s="18"/>
      <c r="O482" s="18"/>
    </row>
    <row r="483" spans="1:15" s="15" customFormat="1" ht="54" customHeight="1">
      <c r="A483" s="53" t="s">
        <v>968</v>
      </c>
      <c r="B483" s="68" t="s">
        <v>46</v>
      </c>
      <c r="C483" s="53" t="s">
        <v>243</v>
      </c>
      <c r="D483" s="53" t="s">
        <v>44</v>
      </c>
      <c r="E483" s="53" t="s">
        <v>420</v>
      </c>
      <c r="F483" s="55">
        <f>SUM(F484)</f>
        <v>10101.5</v>
      </c>
      <c r="G483" s="55">
        <f>SUM(G484)</f>
        <v>10101.5</v>
      </c>
      <c r="H483" s="55">
        <f>SUM(H484)</f>
        <v>10101.5</v>
      </c>
      <c r="I483" s="18"/>
      <c r="J483" s="18"/>
      <c r="K483" s="18"/>
      <c r="M483" s="41">
        <v>60</v>
      </c>
      <c r="O483" s="18"/>
    </row>
    <row r="484" spans="1:15" s="15" customFormat="1" ht="29.25" customHeight="1">
      <c r="A484" s="53" t="s">
        <v>969</v>
      </c>
      <c r="B484" s="68" t="s">
        <v>130</v>
      </c>
      <c r="C484" s="53" t="s">
        <v>243</v>
      </c>
      <c r="D484" s="53" t="s">
        <v>45</v>
      </c>
      <c r="E484" s="53" t="s">
        <v>43</v>
      </c>
      <c r="F484" s="55">
        <v>10101.5</v>
      </c>
      <c r="G484" s="55">
        <v>10101.5</v>
      </c>
      <c r="H484" s="55">
        <v>10101.5</v>
      </c>
      <c r="I484" s="18"/>
      <c r="J484" s="18"/>
      <c r="K484" s="18"/>
      <c r="O484" s="18"/>
    </row>
    <row r="485" spans="1:15" s="15" customFormat="1" ht="29.25" customHeight="1">
      <c r="A485" s="53" t="s">
        <v>970</v>
      </c>
      <c r="B485" s="52" t="s">
        <v>16</v>
      </c>
      <c r="C485" s="53" t="s">
        <v>243</v>
      </c>
      <c r="D485" s="53" t="s">
        <v>11</v>
      </c>
      <c r="E485" s="53" t="s">
        <v>420</v>
      </c>
      <c r="F485" s="55">
        <f>SUM(F486)</f>
        <v>454</v>
      </c>
      <c r="G485" s="55">
        <f>SUM(G486)</f>
        <v>454</v>
      </c>
      <c r="H485" s="55">
        <f>SUM(H486)</f>
        <v>454</v>
      </c>
      <c r="I485" s="18"/>
      <c r="J485" s="18"/>
      <c r="K485" s="18"/>
      <c r="O485" s="18"/>
    </row>
    <row r="486" spans="1:15" s="15" customFormat="1" ht="27.75" customHeight="1">
      <c r="A486" s="53" t="s">
        <v>971</v>
      </c>
      <c r="B486" s="52" t="s">
        <v>17</v>
      </c>
      <c r="C486" s="53" t="s">
        <v>243</v>
      </c>
      <c r="D486" s="53" t="s">
        <v>7</v>
      </c>
      <c r="E486" s="53" t="s">
        <v>43</v>
      </c>
      <c r="F486" s="55">
        <v>454</v>
      </c>
      <c r="G486" s="55">
        <v>454</v>
      </c>
      <c r="H486" s="55">
        <v>454</v>
      </c>
      <c r="I486" s="18"/>
      <c r="J486" s="18"/>
      <c r="K486" s="18"/>
      <c r="O486" s="18"/>
    </row>
    <row r="487" spans="1:15" s="15" customFormat="1" ht="15" customHeight="1">
      <c r="A487" s="53" t="s">
        <v>972</v>
      </c>
      <c r="B487" s="68" t="s">
        <v>119</v>
      </c>
      <c r="C487" s="53" t="s">
        <v>243</v>
      </c>
      <c r="D487" s="53" t="s">
        <v>122</v>
      </c>
      <c r="E487" s="53" t="s">
        <v>420</v>
      </c>
      <c r="F487" s="55">
        <f>SUM(F488)</f>
        <v>2</v>
      </c>
      <c r="G487" s="55">
        <f>SUM(G488)</f>
        <v>2</v>
      </c>
      <c r="H487" s="55">
        <f>SUM(H488)</f>
        <v>2</v>
      </c>
      <c r="I487" s="18"/>
      <c r="J487" s="18"/>
      <c r="K487" s="18"/>
      <c r="O487" s="18"/>
    </row>
    <row r="488" spans="1:15" s="15" customFormat="1" ht="15.75" customHeight="1">
      <c r="A488" s="53" t="s">
        <v>973</v>
      </c>
      <c r="B488" s="68" t="s">
        <v>120</v>
      </c>
      <c r="C488" s="53" t="s">
        <v>243</v>
      </c>
      <c r="D488" s="53" t="s">
        <v>123</v>
      </c>
      <c r="E488" s="53" t="s">
        <v>43</v>
      </c>
      <c r="F488" s="55">
        <v>2</v>
      </c>
      <c r="G488" s="55">
        <v>2</v>
      </c>
      <c r="H488" s="55">
        <v>2</v>
      </c>
      <c r="I488" s="18"/>
      <c r="J488" s="18"/>
      <c r="K488" s="18"/>
      <c r="O488" s="18"/>
    </row>
    <row r="489" spans="1:15" s="15" customFormat="1" ht="44.25" customHeight="1">
      <c r="A489" s="53" t="s">
        <v>974</v>
      </c>
      <c r="B489" s="83" t="s">
        <v>309</v>
      </c>
      <c r="C489" s="63" t="s">
        <v>244</v>
      </c>
      <c r="D489" s="63"/>
      <c r="E489" s="63"/>
      <c r="F489" s="66">
        <f>F490+F494+F498+F507</f>
        <v>4204</v>
      </c>
      <c r="G489" s="66">
        <f>G490+G494+G498+G507</f>
        <v>3724</v>
      </c>
      <c r="H489" s="66">
        <f>H490+H494+H498+H507</f>
        <v>3724</v>
      </c>
      <c r="I489" s="18"/>
      <c r="J489" s="18"/>
      <c r="K489" s="18"/>
      <c r="O489" s="18"/>
    </row>
    <row r="490" spans="1:15" s="15" customFormat="1" ht="25.5">
      <c r="A490" s="53" t="s">
        <v>975</v>
      </c>
      <c r="B490" s="81" t="s">
        <v>112</v>
      </c>
      <c r="C490" s="65" t="s">
        <v>245</v>
      </c>
      <c r="D490" s="65"/>
      <c r="E490" s="65"/>
      <c r="F490" s="57">
        <f>F491</f>
        <v>200</v>
      </c>
      <c r="G490" s="57">
        <f aca="true" t="shared" si="65" ref="F490:H491">G491</f>
        <v>200</v>
      </c>
      <c r="H490" s="57">
        <f t="shared" si="65"/>
        <v>200</v>
      </c>
      <c r="I490" s="18"/>
      <c r="J490" s="18"/>
      <c r="K490" s="18">
        <v>-57.3</v>
      </c>
      <c r="M490" s="41">
        <v>-85</v>
      </c>
      <c r="O490" s="18"/>
    </row>
    <row r="491" spans="1:15" s="15" customFormat="1" ht="83.25" customHeight="1">
      <c r="A491" s="53" t="s">
        <v>976</v>
      </c>
      <c r="B491" s="52" t="s">
        <v>310</v>
      </c>
      <c r="C491" s="53" t="s">
        <v>636</v>
      </c>
      <c r="D491" s="53"/>
      <c r="E491" s="53"/>
      <c r="F491" s="48">
        <f t="shared" si="65"/>
        <v>200</v>
      </c>
      <c r="G491" s="48">
        <f t="shared" si="65"/>
        <v>200</v>
      </c>
      <c r="H491" s="48">
        <f t="shared" si="65"/>
        <v>200</v>
      </c>
      <c r="I491" s="18"/>
      <c r="J491" s="18"/>
      <c r="K491" s="18"/>
      <c r="O491" s="18"/>
    </row>
    <row r="492" spans="1:15" s="15" customFormat="1" ht="35.25" customHeight="1">
      <c r="A492" s="53" t="s">
        <v>977</v>
      </c>
      <c r="B492" s="52" t="s">
        <v>16</v>
      </c>
      <c r="C492" s="53" t="s">
        <v>636</v>
      </c>
      <c r="D492" s="53" t="s">
        <v>11</v>
      </c>
      <c r="E492" s="53" t="s">
        <v>420</v>
      </c>
      <c r="F492" s="48">
        <f>F493</f>
        <v>200</v>
      </c>
      <c r="G492" s="48">
        <f>G493</f>
        <v>200</v>
      </c>
      <c r="H492" s="48">
        <f>H493</f>
        <v>200</v>
      </c>
      <c r="I492" s="18"/>
      <c r="J492" s="18"/>
      <c r="K492" s="18"/>
      <c r="O492" s="18"/>
    </row>
    <row r="493" spans="1:15" s="15" customFormat="1" ht="29.25" customHeight="1">
      <c r="A493" s="53" t="s">
        <v>828</v>
      </c>
      <c r="B493" s="52" t="s">
        <v>17</v>
      </c>
      <c r="C493" s="53" t="s">
        <v>636</v>
      </c>
      <c r="D493" s="53" t="s">
        <v>7</v>
      </c>
      <c r="E493" s="53" t="s">
        <v>129</v>
      </c>
      <c r="F493" s="48">
        <v>200</v>
      </c>
      <c r="G493" s="48">
        <v>200</v>
      </c>
      <c r="H493" s="48">
        <v>200</v>
      </c>
      <c r="I493" s="18"/>
      <c r="J493" s="18"/>
      <c r="K493" s="18"/>
      <c r="O493" s="18"/>
    </row>
    <row r="494" spans="1:15" s="15" customFormat="1" ht="31.5" customHeight="1">
      <c r="A494" s="53" t="s">
        <v>829</v>
      </c>
      <c r="B494" s="81" t="s">
        <v>174</v>
      </c>
      <c r="C494" s="65" t="s">
        <v>393</v>
      </c>
      <c r="D494" s="65"/>
      <c r="E494" s="65"/>
      <c r="F494" s="57">
        <f>F495</f>
        <v>100</v>
      </c>
      <c r="G494" s="57">
        <f>G495</f>
        <v>100</v>
      </c>
      <c r="H494" s="57">
        <f>H495</f>
        <v>100</v>
      </c>
      <c r="I494" s="29"/>
      <c r="J494" s="29"/>
      <c r="K494" s="29">
        <v>-14.5</v>
      </c>
      <c r="M494" s="41">
        <v>85</v>
      </c>
      <c r="O494" s="18"/>
    </row>
    <row r="495" spans="1:15" s="15" customFormat="1" ht="93" customHeight="1">
      <c r="A495" s="53" t="s">
        <v>830</v>
      </c>
      <c r="B495" s="52" t="s">
        <v>392</v>
      </c>
      <c r="C495" s="53" t="s">
        <v>637</v>
      </c>
      <c r="D495" s="53"/>
      <c r="E495" s="53"/>
      <c r="F495" s="48">
        <f aca="true" t="shared" si="66" ref="F495:H496">F496</f>
        <v>100</v>
      </c>
      <c r="G495" s="48">
        <f t="shared" si="66"/>
        <v>100</v>
      </c>
      <c r="H495" s="48">
        <f t="shared" si="66"/>
        <v>100</v>
      </c>
      <c r="I495" s="18"/>
      <c r="J495" s="18"/>
      <c r="K495" s="18"/>
      <c r="O495" s="18"/>
    </row>
    <row r="496" spans="1:15" s="15" customFormat="1" ht="33.75" customHeight="1">
      <c r="A496" s="53" t="s">
        <v>978</v>
      </c>
      <c r="B496" s="52" t="s">
        <v>16</v>
      </c>
      <c r="C496" s="53" t="s">
        <v>637</v>
      </c>
      <c r="D496" s="53" t="s">
        <v>11</v>
      </c>
      <c r="E496" s="53" t="s">
        <v>422</v>
      </c>
      <c r="F496" s="48">
        <f t="shared" si="66"/>
        <v>100</v>
      </c>
      <c r="G496" s="48">
        <f t="shared" si="66"/>
        <v>100</v>
      </c>
      <c r="H496" s="48">
        <f t="shared" si="66"/>
        <v>100</v>
      </c>
      <c r="I496" s="18"/>
      <c r="J496" s="18"/>
      <c r="K496" s="18"/>
      <c r="O496" s="18"/>
    </row>
    <row r="497" spans="1:15" s="15" customFormat="1" ht="34.5" customHeight="1">
      <c r="A497" s="53" t="s">
        <v>979</v>
      </c>
      <c r="B497" s="52" t="s">
        <v>17</v>
      </c>
      <c r="C497" s="53" t="s">
        <v>637</v>
      </c>
      <c r="D497" s="53" t="s">
        <v>7</v>
      </c>
      <c r="E497" s="53" t="s">
        <v>160</v>
      </c>
      <c r="F497" s="48">
        <v>100</v>
      </c>
      <c r="G497" s="48">
        <v>100</v>
      </c>
      <c r="H497" s="48">
        <v>100</v>
      </c>
      <c r="I497" s="18"/>
      <c r="J497" s="18"/>
      <c r="K497" s="18"/>
      <c r="O497" s="18"/>
    </row>
    <row r="498" spans="1:15" s="15" customFormat="1" ht="30.75" customHeight="1">
      <c r="A498" s="53" t="s">
        <v>980</v>
      </c>
      <c r="B498" s="81" t="s">
        <v>308</v>
      </c>
      <c r="C498" s="65" t="s">
        <v>246</v>
      </c>
      <c r="D498" s="65"/>
      <c r="E498" s="65"/>
      <c r="F498" s="57">
        <f>F502+F499</f>
        <v>3424</v>
      </c>
      <c r="G498" s="57">
        <f>G502+G499</f>
        <v>3424</v>
      </c>
      <c r="H498" s="57">
        <f>H502+H499</f>
        <v>3424</v>
      </c>
      <c r="I498" s="18"/>
      <c r="J498" s="18"/>
      <c r="K498" s="18">
        <v>-15.7</v>
      </c>
      <c r="O498" s="18"/>
    </row>
    <row r="499" spans="1:15" s="15" customFormat="1" ht="30" customHeight="1">
      <c r="A499" s="53" t="s">
        <v>111</v>
      </c>
      <c r="B499" s="52" t="s">
        <v>247</v>
      </c>
      <c r="C499" s="53" t="s">
        <v>638</v>
      </c>
      <c r="D499" s="53"/>
      <c r="E499" s="53"/>
      <c r="F499" s="48">
        <f aca="true" t="shared" si="67" ref="F499:H500">SUM(F500)</f>
        <v>11.6</v>
      </c>
      <c r="G499" s="48">
        <f t="shared" si="67"/>
        <v>11.6</v>
      </c>
      <c r="H499" s="48">
        <f t="shared" si="67"/>
        <v>11.6</v>
      </c>
      <c r="I499" s="18"/>
      <c r="J499" s="18"/>
      <c r="K499" s="18"/>
      <c r="O499" s="18"/>
    </row>
    <row r="500" spans="1:15" s="15" customFormat="1" ht="36.75" customHeight="1">
      <c r="A500" s="53" t="s">
        <v>350</v>
      </c>
      <c r="B500" s="52" t="s">
        <v>16</v>
      </c>
      <c r="C500" s="53" t="s">
        <v>638</v>
      </c>
      <c r="D500" s="53" t="s">
        <v>11</v>
      </c>
      <c r="E500" s="53" t="s">
        <v>420</v>
      </c>
      <c r="F500" s="48">
        <f t="shared" si="67"/>
        <v>11.6</v>
      </c>
      <c r="G500" s="48">
        <f t="shared" si="67"/>
        <v>11.6</v>
      </c>
      <c r="H500" s="48">
        <f t="shared" si="67"/>
        <v>11.6</v>
      </c>
      <c r="I500" s="18"/>
      <c r="J500" s="18"/>
      <c r="K500" s="18"/>
      <c r="O500" s="18"/>
    </row>
    <row r="501" spans="1:15" s="15" customFormat="1" ht="34.5" customHeight="1">
      <c r="A501" s="53" t="s">
        <v>524</v>
      </c>
      <c r="B501" s="52" t="s">
        <v>17</v>
      </c>
      <c r="C501" s="53" t="s">
        <v>638</v>
      </c>
      <c r="D501" s="53" t="s">
        <v>7</v>
      </c>
      <c r="E501" s="53" t="s">
        <v>129</v>
      </c>
      <c r="F501" s="48">
        <v>11.6</v>
      </c>
      <c r="G501" s="48">
        <v>11.6</v>
      </c>
      <c r="H501" s="48">
        <v>11.6</v>
      </c>
      <c r="I501" s="18"/>
      <c r="J501" s="18"/>
      <c r="K501" s="18"/>
      <c r="O501" s="18"/>
    </row>
    <row r="502" spans="1:15" s="15" customFormat="1" ht="77.25" customHeight="1">
      <c r="A502" s="53" t="s">
        <v>525</v>
      </c>
      <c r="B502" s="52" t="s">
        <v>311</v>
      </c>
      <c r="C502" s="53" t="s">
        <v>389</v>
      </c>
      <c r="D502" s="53"/>
      <c r="E502" s="53"/>
      <c r="F502" s="48">
        <f>F503+F505</f>
        <v>3412.4</v>
      </c>
      <c r="G502" s="48">
        <f>G503+G505</f>
        <v>3412.4</v>
      </c>
      <c r="H502" s="48">
        <f>H503+H505</f>
        <v>3412.4</v>
      </c>
      <c r="I502" s="18"/>
      <c r="J502" s="18"/>
      <c r="K502" s="18"/>
      <c r="O502" s="18"/>
    </row>
    <row r="503" spans="1:15" s="15" customFormat="1" ht="57.75" customHeight="1">
      <c r="A503" s="53" t="s">
        <v>526</v>
      </c>
      <c r="B503" s="68" t="s">
        <v>46</v>
      </c>
      <c r="C503" s="53" t="s">
        <v>389</v>
      </c>
      <c r="D503" s="53" t="s">
        <v>44</v>
      </c>
      <c r="E503" s="53" t="s">
        <v>420</v>
      </c>
      <c r="F503" s="48">
        <f>F504</f>
        <v>3407.4</v>
      </c>
      <c r="G503" s="48">
        <f>G504</f>
        <v>3407.4</v>
      </c>
      <c r="H503" s="48">
        <f>H504</f>
        <v>3407.4</v>
      </c>
      <c r="I503" s="18"/>
      <c r="J503" s="18"/>
      <c r="K503" s="18"/>
      <c r="M503" s="41">
        <v>20</v>
      </c>
      <c r="O503" s="18"/>
    </row>
    <row r="504" spans="1:15" s="15" customFormat="1" ht="31.5" customHeight="1">
      <c r="A504" s="53" t="s">
        <v>831</v>
      </c>
      <c r="B504" s="68" t="s">
        <v>130</v>
      </c>
      <c r="C504" s="53" t="s">
        <v>389</v>
      </c>
      <c r="D504" s="53" t="s">
        <v>45</v>
      </c>
      <c r="E504" s="53" t="s">
        <v>135</v>
      </c>
      <c r="F504" s="48">
        <v>3407.4</v>
      </c>
      <c r="G504" s="48">
        <v>3407.4</v>
      </c>
      <c r="H504" s="48">
        <v>3407.4</v>
      </c>
      <c r="I504" s="18"/>
      <c r="J504" s="18"/>
      <c r="K504" s="18"/>
      <c r="O504" s="18"/>
    </row>
    <row r="505" spans="1:15" s="15" customFormat="1" ht="34.5" customHeight="1">
      <c r="A505" s="53" t="s">
        <v>832</v>
      </c>
      <c r="B505" s="52" t="s">
        <v>16</v>
      </c>
      <c r="C505" s="53" t="s">
        <v>389</v>
      </c>
      <c r="D505" s="53" t="s">
        <v>11</v>
      </c>
      <c r="E505" s="53" t="s">
        <v>420</v>
      </c>
      <c r="F505" s="48">
        <f>F506</f>
        <v>5</v>
      </c>
      <c r="G505" s="48">
        <f>G506</f>
        <v>5</v>
      </c>
      <c r="H505" s="48">
        <f>H506</f>
        <v>5</v>
      </c>
      <c r="I505" s="18"/>
      <c r="J505" s="18"/>
      <c r="K505" s="18"/>
      <c r="O505" s="18"/>
    </row>
    <row r="506" spans="1:15" s="15" customFormat="1" ht="35.25" customHeight="1">
      <c r="A506" s="53" t="s">
        <v>833</v>
      </c>
      <c r="B506" s="52" t="s">
        <v>17</v>
      </c>
      <c r="C506" s="53" t="s">
        <v>389</v>
      </c>
      <c r="D506" s="53" t="s">
        <v>7</v>
      </c>
      <c r="E506" s="53" t="s">
        <v>135</v>
      </c>
      <c r="F506" s="48">
        <v>5</v>
      </c>
      <c r="G506" s="48">
        <v>5</v>
      </c>
      <c r="H506" s="48">
        <v>5</v>
      </c>
      <c r="I506" s="18"/>
      <c r="J506" s="18"/>
      <c r="K506" s="18"/>
      <c r="O506" s="18"/>
    </row>
    <row r="507" spans="1:15" s="15" customFormat="1" ht="58.5" customHeight="1">
      <c r="A507" s="53" t="s">
        <v>19</v>
      </c>
      <c r="B507" s="81" t="s">
        <v>848</v>
      </c>
      <c r="C507" s="65" t="s">
        <v>565</v>
      </c>
      <c r="D507" s="65"/>
      <c r="E507" s="65"/>
      <c r="F507" s="57">
        <f>F508</f>
        <v>480</v>
      </c>
      <c r="G507" s="57">
        <f>G508</f>
        <v>0</v>
      </c>
      <c r="H507" s="57">
        <f>H508</f>
        <v>0</v>
      </c>
      <c r="I507" s="18"/>
      <c r="J507" s="18"/>
      <c r="K507" s="18"/>
      <c r="O507" s="18"/>
    </row>
    <row r="508" spans="1:15" s="15" customFormat="1" ht="138.75" customHeight="1">
      <c r="A508" s="53" t="s">
        <v>351</v>
      </c>
      <c r="B508" s="52" t="s">
        <v>564</v>
      </c>
      <c r="C508" s="53" t="s">
        <v>566</v>
      </c>
      <c r="D508" s="53"/>
      <c r="E508" s="53"/>
      <c r="F508" s="48">
        <f aca="true" t="shared" si="68" ref="F508:H509">F509</f>
        <v>480</v>
      </c>
      <c r="G508" s="48">
        <f t="shared" si="68"/>
        <v>0</v>
      </c>
      <c r="H508" s="48">
        <f t="shared" si="68"/>
        <v>0</v>
      </c>
      <c r="I508" s="18"/>
      <c r="J508" s="18"/>
      <c r="K508" s="18"/>
      <c r="O508" s="18"/>
    </row>
    <row r="509" spans="1:15" s="15" customFormat="1" ht="35.25" customHeight="1">
      <c r="A509" s="53" t="s">
        <v>352</v>
      </c>
      <c r="B509" s="52" t="s">
        <v>16</v>
      </c>
      <c r="C509" s="53" t="s">
        <v>566</v>
      </c>
      <c r="D509" s="53" t="s">
        <v>11</v>
      </c>
      <c r="E509" s="53" t="s">
        <v>422</v>
      </c>
      <c r="F509" s="48">
        <f t="shared" si="68"/>
        <v>480</v>
      </c>
      <c r="G509" s="48">
        <f t="shared" si="68"/>
        <v>0</v>
      </c>
      <c r="H509" s="48">
        <f t="shared" si="68"/>
        <v>0</v>
      </c>
      <c r="I509" s="18"/>
      <c r="J509" s="18"/>
      <c r="K509" s="18"/>
      <c r="O509" s="18"/>
    </row>
    <row r="510" spans="1:15" s="15" customFormat="1" ht="35.25" customHeight="1">
      <c r="A510" s="53" t="s">
        <v>981</v>
      </c>
      <c r="B510" s="52" t="s">
        <v>17</v>
      </c>
      <c r="C510" s="53" t="s">
        <v>566</v>
      </c>
      <c r="D510" s="53" t="s">
        <v>7</v>
      </c>
      <c r="E510" s="53" t="s">
        <v>160</v>
      </c>
      <c r="F510" s="48">
        <v>480</v>
      </c>
      <c r="G510" s="48">
        <v>0</v>
      </c>
      <c r="H510" s="48">
        <v>0</v>
      </c>
      <c r="I510" s="18"/>
      <c r="J510" s="18"/>
      <c r="K510" s="18"/>
      <c r="O510" s="18"/>
    </row>
    <row r="511" spans="1:15" s="15" customFormat="1" ht="19.5" customHeight="1">
      <c r="A511" s="53" t="s">
        <v>982</v>
      </c>
      <c r="B511" s="68" t="s">
        <v>451</v>
      </c>
      <c r="C511" s="86" t="s">
        <v>248</v>
      </c>
      <c r="D511" s="63"/>
      <c r="E511" s="63"/>
      <c r="F511" s="64">
        <f>SUM(F512)</f>
        <v>2799.5</v>
      </c>
      <c r="G511" s="64">
        <f>SUM(G512)</f>
        <v>2799.5</v>
      </c>
      <c r="H511" s="64">
        <f>SUM(H512)</f>
        <v>2799.5</v>
      </c>
      <c r="I511" s="18"/>
      <c r="J511" s="18"/>
      <c r="K511" s="18"/>
      <c r="O511" s="18"/>
    </row>
    <row r="512" spans="1:15" s="15" customFormat="1" ht="25.5">
      <c r="A512" s="53" t="s">
        <v>983</v>
      </c>
      <c r="B512" s="71" t="s">
        <v>115</v>
      </c>
      <c r="C512" s="87" t="s">
        <v>249</v>
      </c>
      <c r="D512" s="65"/>
      <c r="E512" s="65"/>
      <c r="F512" s="56">
        <f>F513+F516+F519</f>
        <v>2799.5</v>
      </c>
      <c r="G512" s="56">
        <f>G513+G516+G519</f>
        <v>2799.5</v>
      </c>
      <c r="H512" s="56">
        <f>H513+H516+H519</f>
        <v>2799.5</v>
      </c>
      <c r="I512" s="18"/>
      <c r="J512" s="18"/>
      <c r="K512" s="18"/>
      <c r="O512" s="18"/>
    </row>
    <row r="513" spans="1:15" s="15" customFormat="1" ht="45" customHeight="1">
      <c r="A513" s="53" t="s">
        <v>296</v>
      </c>
      <c r="B513" s="69" t="s">
        <v>116</v>
      </c>
      <c r="C513" s="88" t="s">
        <v>845</v>
      </c>
      <c r="D513" s="53"/>
      <c r="E513" s="53"/>
      <c r="F513" s="55">
        <f aca="true" t="shared" si="69" ref="F513:H514">F514</f>
        <v>2007.8</v>
      </c>
      <c r="G513" s="55">
        <f t="shared" si="69"/>
        <v>2007.8</v>
      </c>
      <c r="H513" s="55">
        <f t="shared" si="69"/>
        <v>2007.8</v>
      </c>
      <c r="I513" s="18"/>
      <c r="J513" s="18"/>
      <c r="K513" s="18"/>
      <c r="O513" s="18"/>
    </row>
    <row r="514" spans="1:15" s="15" customFormat="1" ht="56.25" customHeight="1">
      <c r="A514" s="53" t="s">
        <v>297</v>
      </c>
      <c r="B514" s="68" t="s">
        <v>46</v>
      </c>
      <c r="C514" s="88" t="s">
        <v>845</v>
      </c>
      <c r="D514" s="53" t="s">
        <v>44</v>
      </c>
      <c r="E514" s="53" t="s">
        <v>420</v>
      </c>
      <c r="F514" s="55">
        <f t="shared" si="69"/>
        <v>2007.8</v>
      </c>
      <c r="G514" s="55">
        <f t="shared" si="69"/>
        <v>2007.8</v>
      </c>
      <c r="H514" s="55">
        <f t="shared" si="69"/>
        <v>2007.8</v>
      </c>
      <c r="I514" s="18"/>
      <c r="J514" s="18"/>
      <c r="K514" s="18"/>
      <c r="O514" s="18"/>
    </row>
    <row r="515" spans="1:15" s="15" customFormat="1" ht="30.75" customHeight="1">
      <c r="A515" s="53" t="s">
        <v>298</v>
      </c>
      <c r="B515" s="68" t="s">
        <v>130</v>
      </c>
      <c r="C515" s="88" t="s">
        <v>845</v>
      </c>
      <c r="D515" s="53" t="s">
        <v>45</v>
      </c>
      <c r="E515" s="53" t="s">
        <v>121</v>
      </c>
      <c r="F515" s="48">
        <v>2007.8</v>
      </c>
      <c r="G515" s="48">
        <v>2007.8</v>
      </c>
      <c r="H515" s="48">
        <v>2007.8</v>
      </c>
      <c r="I515" s="18"/>
      <c r="J515" s="18"/>
      <c r="K515" s="18"/>
      <c r="O515" s="18"/>
    </row>
    <row r="516" spans="1:15" s="15" customFormat="1" ht="36.75" customHeight="1">
      <c r="A516" s="53" t="s">
        <v>299</v>
      </c>
      <c r="B516" s="69" t="s">
        <v>117</v>
      </c>
      <c r="C516" s="88" t="s">
        <v>846</v>
      </c>
      <c r="D516" s="53"/>
      <c r="E516" s="53"/>
      <c r="F516" s="55">
        <f aca="true" t="shared" si="70" ref="F516:H517">F517</f>
        <v>19.9</v>
      </c>
      <c r="G516" s="55">
        <f t="shared" si="70"/>
        <v>19.9</v>
      </c>
      <c r="H516" s="55">
        <f t="shared" si="70"/>
        <v>19.9</v>
      </c>
      <c r="I516" s="18"/>
      <c r="J516" s="18"/>
      <c r="K516" s="18"/>
      <c r="O516" s="18"/>
    </row>
    <row r="517" spans="1:15" s="15" customFormat="1" ht="58.5" customHeight="1">
      <c r="A517" s="53" t="s">
        <v>36</v>
      </c>
      <c r="B517" s="68" t="s">
        <v>46</v>
      </c>
      <c r="C517" s="88" t="s">
        <v>846</v>
      </c>
      <c r="D517" s="53" t="s">
        <v>44</v>
      </c>
      <c r="E517" s="53" t="s">
        <v>420</v>
      </c>
      <c r="F517" s="55">
        <f t="shared" si="70"/>
        <v>19.9</v>
      </c>
      <c r="G517" s="55">
        <f t="shared" si="70"/>
        <v>19.9</v>
      </c>
      <c r="H517" s="55">
        <f t="shared" si="70"/>
        <v>19.9</v>
      </c>
      <c r="I517" s="18"/>
      <c r="J517" s="18"/>
      <c r="K517" s="18"/>
      <c r="O517" s="18"/>
    </row>
    <row r="518" spans="1:15" s="15" customFormat="1" ht="25.5">
      <c r="A518" s="53" t="s">
        <v>834</v>
      </c>
      <c r="B518" s="68" t="s">
        <v>130</v>
      </c>
      <c r="C518" s="88" t="s">
        <v>846</v>
      </c>
      <c r="D518" s="53" t="s">
        <v>45</v>
      </c>
      <c r="E518" s="53" t="s">
        <v>121</v>
      </c>
      <c r="F518" s="55">
        <v>19.9</v>
      </c>
      <c r="G518" s="55">
        <v>19.9</v>
      </c>
      <c r="H518" s="55">
        <v>19.9</v>
      </c>
      <c r="I518" s="18"/>
      <c r="J518" s="18"/>
      <c r="K518" s="18"/>
      <c r="O518" s="18"/>
    </row>
    <row r="519" spans="1:15" s="16" customFormat="1" ht="51" customHeight="1">
      <c r="A519" s="53" t="s">
        <v>835</v>
      </c>
      <c r="B519" s="69" t="s">
        <v>118</v>
      </c>
      <c r="C519" s="88" t="s">
        <v>250</v>
      </c>
      <c r="D519" s="53"/>
      <c r="E519" s="53"/>
      <c r="F519" s="55">
        <f>F520+F522+F524</f>
        <v>771.8000000000001</v>
      </c>
      <c r="G519" s="55">
        <f>G520+G522+G524</f>
        <v>771.8000000000001</v>
      </c>
      <c r="H519" s="55">
        <f>H520+H522+H524</f>
        <v>771.8000000000001</v>
      </c>
      <c r="I519" s="20"/>
      <c r="J519" s="22"/>
      <c r="K519" s="22"/>
      <c r="O519" s="22"/>
    </row>
    <row r="520" spans="1:15" s="16" customFormat="1" ht="60" customHeight="1">
      <c r="A520" s="53" t="s">
        <v>836</v>
      </c>
      <c r="B520" s="68" t="s">
        <v>46</v>
      </c>
      <c r="C520" s="88" t="s">
        <v>250</v>
      </c>
      <c r="D520" s="53" t="s">
        <v>44</v>
      </c>
      <c r="E520" s="53" t="s">
        <v>420</v>
      </c>
      <c r="F520" s="55">
        <f>F521</f>
        <v>720.1</v>
      </c>
      <c r="G520" s="55">
        <f>G521</f>
        <v>720.1</v>
      </c>
      <c r="H520" s="55">
        <f>H521</f>
        <v>720.1</v>
      </c>
      <c r="I520" s="20"/>
      <c r="J520" s="22"/>
      <c r="K520" s="22"/>
      <c r="M520" s="43">
        <v>100</v>
      </c>
      <c r="O520" s="22"/>
    </row>
    <row r="521" spans="1:15" s="14" customFormat="1" ht="30" customHeight="1">
      <c r="A521" s="53" t="s">
        <v>300</v>
      </c>
      <c r="B521" s="68" t="s">
        <v>130</v>
      </c>
      <c r="C521" s="88" t="s">
        <v>250</v>
      </c>
      <c r="D521" s="53" t="s">
        <v>45</v>
      </c>
      <c r="E521" s="53" t="s">
        <v>121</v>
      </c>
      <c r="F521" s="55">
        <v>720.1</v>
      </c>
      <c r="G521" s="55">
        <v>720.1</v>
      </c>
      <c r="H521" s="55">
        <v>720.1</v>
      </c>
      <c r="I521" s="21"/>
      <c r="J521" s="21"/>
      <c r="K521" s="21"/>
      <c r="O521" s="21"/>
    </row>
    <row r="522" spans="1:15" s="14" customFormat="1" ht="29.25" customHeight="1">
      <c r="A522" s="53" t="s">
        <v>301</v>
      </c>
      <c r="B522" s="52" t="s">
        <v>16</v>
      </c>
      <c r="C522" s="88" t="s">
        <v>250</v>
      </c>
      <c r="D522" s="53" t="s">
        <v>11</v>
      </c>
      <c r="E522" s="53" t="s">
        <v>420</v>
      </c>
      <c r="F522" s="55">
        <f>F523</f>
        <v>51.5</v>
      </c>
      <c r="G522" s="55">
        <f>G523</f>
        <v>51.5</v>
      </c>
      <c r="H522" s="55">
        <f>H523</f>
        <v>51.5</v>
      </c>
      <c r="I522" s="21"/>
      <c r="J522" s="21"/>
      <c r="K522" s="21"/>
      <c r="O522" s="21"/>
    </row>
    <row r="523" spans="1:15" s="14" customFormat="1" ht="28.5" customHeight="1">
      <c r="A523" s="53" t="s">
        <v>302</v>
      </c>
      <c r="B523" s="52" t="s">
        <v>17</v>
      </c>
      <c r="C523" s="88" t="s">
        <v>250</v>
      </c>
      <c r="D523" s="53" t="s">
        <v>7</v>
      </c>
      <c r="E523" s="53" t="s">
        <v>121</v>
      </c>
      <c r="F523" s="55">
        <v>51.5</v>
      </c>
      <c r="G523" s="55">
        <v>51.5</v>
      </c>
      <c r="H523" s="55">
        <v>51.5</v>
      </c>
      <c r="I523" s="21"/>
      <c r="J523" s="21"/>
      <c r="K523" s="21"/>
      <c r="O523" s="21"/>
    </row>
    <row r="524" spans="1:15" s="15" customFormat="1" ht="16.5" customHeight="1">
      <c r="A524" s="53" t="s">
        <v>303</v>
      </c>
      <c r="B524" s="68" t="s">
        <v>119</v>
      </c>
      <c r="C524" s="88" t="s">
        <v>250</v>
      </c>
      <c r="D524" s="53" t="s">
        <v>122</v>
      </c>
      <c r="E524" s="53" t="s">
        <v>420</v>
      </c>
      <c r="F524" s="55">
        <f>SUM(F525)</f>
        <v>0.2</v>
      </c>
      <c r="G524" s="55">
        <f>SUM(G525)</f>
        <v>0.2</v>
      </c>
      <c r="H524" s="55">
        <f>SUM(H525)</f>
        <v>0.2</v>
      </c>
      <c r="I524" s="18"/>
      <c r="J524" s="18"/>
      <c r="K524" s="18"/>
      <c r="O524" s="18"/>
    </row>
    <row r="525" spans="1:15" s="15" customFormat="1" ht="18" customHeight="1">
      <c r="A525" s="53" t="s">
        <v>304</v>
      </c>
      <c r="B525" s="68" t="s">
        <v>120</v>
      </c>
      <c r="C525" s="88" t="s">
        <v>250</v>
      </c>
      <c r="D525" s="53" t="s">
        <v>123</v>
      </c>
      <c r="E525" s="53" t="s">
        <v>121</v>
      </c>
      <c r="F525" s="55">
        <v>0.2</v>
      </c>
      <c r="G525" s="55">
        <v>0.2</v>
      </c>
      <c r="H525" s="55">
        <v>0.2</v>
      </c>
      <c r="I525" s="18"/>
      <c r="J525" s="18"/>
      <c r="K525" s="18"/>
      <c r="O525" s="18"/>
    </row>
    <row r="526" spans="1:15" s="15" customFormat="1" ht="28.5" customHeight="1">
      <c r="A526" s="53" t="s">
        <v>305</v>
      </c>
      <c r="B526" s="70" t="s">
        <v>132</v>
      </c>
      <c r="C526" s="86" t="s">
        <v>251</v>
      </c>
      <c r="D526" s="63"/>
      <c r="E526" s="63"/>
      <c r="F526" s="64">
        <f>F527+F568</f>
        <v>41764.3</v>
      </c>
      <c r="G526" s="64">
        <f>G527+G568</f>
        <v>34374.7</v>
      </c>
      <c r="H526" s="64">
        <f>H527+H568</f>
        <v>32900.6</v>
      </c>
      <c r="I526" s="18"/>
      <c r="J526" s="18"/>
      <c r="K526" s="18"/>
      <c r="O526" s="18"/>
    </row>
    <row r="527" spans="1:15" s="15" customFormat="1" ht="18.75" customHeight="1">
      <c r="A527" s="53" t="s">
        <v>984</v>
      </c>
      <c r="B527" s="71" t="s">
        <v>133</v>
      </c>
      <c r="C527" s="87" t="s">
        <v>252</v>
      </c>
      <c r="D527" s="65"/>
      <c r="E527" s="65"/>
      <c r="F527" s="57">
        <f>F531+F543+F558+F528+F563+F555+F534+F537+F540+F550</f>
        <v>40303.5</v>
      </c>
      <c r="G527" s="57">
        <f>G531+G543+G558+G528+G563+G555+G534+G537+G540+G550</f>
        <v>32857.5</v>
      </c>
      <c r="H527" s="57">
        <f>H531+H543+H558+H528+H563+H555+H534+H537+H540+H550</f>
        <v>32857</v>
      </c>
      <c r="I527" s="18"/>
      <c r="J527" s="18"/>
      <c r="K527" s="18"/>
      <c r="O527" s="18"/>
    </row>
    <row r="528" spans="1:15" s="15" customFormat="1" ht="44.25" customHeight="1">
      <c r="A528" s="53" t="s">
        <v>985</v>
      </c>
      <c r="B528" s="69" t="s">
        <v>537</v>
      </c>
      <c r="C528" s="88" t="s">
        <v>253</v>
      </c>
      <c r="D528" s="53"/>
      <c r="E528" s="53"/>
      <c r="F528" s="48">
        <f aca="true" t="shared" si="71" ref="F528:H529">SUM(F529)</f>
        <v>2380.4</v>
      </c>
      <c r="G528" s="48">
        <f t="shared" si="71"/>
        <v>2380.4</v>
      </c>
      <c r="H528" s="48">
        <f t="shared" si="71"/>
        <v>2380.4</v>
      </c>
      <c r="I528" s="18"/>
      <c r="J528" s="18"/>
      <c r="K528" s="18"/>
      <c r="O528" s="18"/>
    </row>
    <row r="529" spans="1:15" s="15" customFormat="1" ht="54" customHeight="1">
      <c r="A529" s="53" t="s">
        <v>986</v>
      </c>
      <c r="B529" s="68" t="s">
        <v>46</v>
      </c>
      <c r="C529" s="88" t="s">
        <v>253</v>
      </c>
      <c r="D529" s="53" t="s">
        <v>44</v>
      </c>
      <c r="E529" s="53" t="s">
        <v>420</v>
      </c>
      <c r="F529" s="48">
        <f t="shared" si="71"/>
        <v>2380.4</v>
      </c>
      <c r="G529" s="48">
        <f t="shared" si="71"/>
        <v>2380.4</v>
      </c>
      <c r="H529" s="48">
        <f t="shared" si="71"/>
        <v>2380.4</v>
      </c>
      <c r="I529" s="18"/>
      <c r="J529" s="18"/>
      <c r="K529" s="18"/>
      <c r="L529" s="15">
        <v>96</v>
      </c>
      <c r="O529" s="18"/>
    </row>
    <row r="530" spans="1:15" s="15" customFormat="1" ht="30.75" customHeight="1">
      <c r="A530" s="53" t="s">
        <v>306</v>
      </c>
      <c r="B530" s="68" t="s">
        <v>202</v>
      </c>
      <c r="C530" s="88" t="s">
        <v>253</v>
      </c>
      <c r="D530" s="53" t="s">
        <v>45</v>
      </c>
      <c r="E530" s="53" t="s">
        <v>114</v>
      </c>
      <c r="F530" s="48">
        <v>2380.4</v>
      </c>
      <c r="G530" s="48">
        <v>2380.4</v>
      </c>
      <c r="H530" s="48">
        <v>2380.4</v>
      </c>
      <c r="I530" s="18"/>
      <c r="J530" s="18"/>
      <c r="K530" s="18">
        <v>-100</v>
      </c>
      <c r="L530" s="15">
        <v>-96</v>
      </c>
      <c r="M530" s="41">
        <v>200</v>
      </c>
      <c r="O530" s="18"/>
    </row>
    <row r="531" spans="1:15" s="15" customFormat="1" ht="54" customHeight="1">
      <c r="A531" s="53" t="s">
        <v>353</v>
      </c>
      <c r="B531" s="69" t="s">
        <v>136</v>
      </c>
      <c r="C531" s="88" t="s">
        <v>255</v>
      </c>
      <c r="D531" s="53"/>
      <c r="E531" s="53"/>
      <c r="F531" s="55">
        <f aca="true" t="shared" si="72" ref="F531:H532">F532</f>
        <v>5000</v>
      </c>
      <c r="G531" s="55">
        <f t="shared" si="72"/>
        <v>100</v>
      </c>
      <c r="H531" s="55">
        <f t="shared" si="72"/>
        <v>100</v>
      </c>
      <c r="I531" s="18"/>
      <c r="J531" s="18"/>
      <c r="K531" s="18"/>
      <c r="O531" s="18"/>
    </row>
    <row r="532" spans="1:15" s="15" customFormat="1" ht="15" customHeight="1">
      <c r="A532" s="53" t="s">
        <v>380</v>
      </c>
      <c r="B532" s="68" t="s">
        <v>119</v>
      </c>
      <c r="C532" s="88" t="s">
        <v>255</v>
      </c>
      <c r="D532" s="53" t="s">
        <v>122</v>
      </c>
      <c r="E532" s="53" t="s">
        <v>420</v>
      </c>
      <c r="F532" s="55">
        <f t="shared" si="72"/>
        <v>5000</v>
      </c>
      <c r="G532" s="55">
        <f t="shared" si="72"/>
        <v>100</v>
      </c>
      <c r="H532" s="55">
        <f t="shared" si="72"/>
        <v>100</v>
      </c>
      <c r="I532" s="18"/>
      <c r="J532" s="18"/>
      <c r="K532" s="18"/>
      <c r="O532" s="18"/>
    </row>
    <row r="533" spans="1:15" s="15" customFormat="1" ht="17.25" customHeight="1">
      <c r="A533" s="53" t="s">
        <v>354</v>
      </c>
      <c r="B533" s="68" t="s">
        <v>137</v>
      </c>
      <c r="C533" s="88" t="s">
        <v>255</v>
      </c>
      <c r="D533" s="53" t="s">
        <v>139</v>
      </c>
      <c r="E533" s="53" t="s">
        <v>138</v>
      </c>
      <c r="F533" s="55">
        <v>5000</v>
      </c>
      <c r="G533" s="55">
        <v>100</v>
      </c>
      <c r="H533" s="55">
        <v>100</v>
      </c>
      <c r="I533" s="18"/>
      <c r="J533" s="18"/>
      <c r="K533" s="18"/>
      <c r="O533" s="18"/>
    </row>
    <row r="534" spans="1:15" s="15" customFormat="1" ht="38.25">
      <c r="A534" s="53" t="s">
        <v>355</v>
      </c>
      <c r="B534" s="68" t="s">
        <v>460</v>
      </c>
      <c r="C534" s="88" t="s">
        <v>457</v>
      </c>
      <c r="D534" s="53"/>
      <c r="E534" s="67"/>
      <c r="F534" s="48">
        <f aca="true" t="shared" si="73" ref="F534:H535">SUM(F535)</f>
        <v>35</v>
      </c>
      <c r="G534" s="48">
        <f t="shared" si="73"/>
        <v>35</v>
      </c>
      <c r="H534" s="48">
        <f t="shared" si="73"/>
        <v>35</v>
      </c>
      <c r="I534" s="18"/>
      <c r="J534" s="18"/>
      <c r="K534" s="18"/>
      <c r="O534" s="18"/>
    </row>
    <row r="535" spans="1:15" s="15" customFormat="1" ht="18.75" customHeight="1">
      <c r="A535" s="53" t="s">
        <v>987</v>
      </c>
      <c r="B535" s="68" t="s">
        <v>183</v>
      </c>
      <c r="C535" s="88" t="s">
        <v>457</v>
      </c>
      <c r="D535" s="53" t="s">
        <v>184</v>
      </c>
      <c r="E535" s="53" t="s">
        <v>9</v>
      </c>
      <c r="F535" s="48">
        <f t="shared" si="73"/>
        <v>35</v>
      </c>
      <c r="G535" s="48">
        <f t="shared" si="73"/>
        <v>35</v>
      </c>
      <c r="H535" s="48">
        <f t="shared" si="73"/>
        <v>35</v>
      </c>
      <c r="I535" s="18"/>
      <c r="J535" s="18"/>
      <c r="K535" s="18"/>
      <c r="O535" s="18"/>
    </row>
    <row r="536" spans="1:15" s="15" customFormat="1" ht="20.25" customHeight="1">
      <c r="A536" s="53" t="s">
        <v>988</v>
      </c>
      <c r="B536" s="68" t="s">
        <v>185</v>
      </c>
      <c r="C536" s="88" t="s">
        <v>457</v>
      </c>
      <c r="D536" s="53" t="s">
        <v>186</v>
      </c>
      <c r="E536" s="53" t="s">
        <v>149</v>
      </c>
      <c r="F536" s="48">
        <v>35</v>
      </c>
      <c r="G536" s="48">
        <v>35</v>
      </c>
      <c r="H536" s="48">
        <v>35</v>
      </c>
      <c r="I536" s="18"/>
      <c r="J536" s="18"/>
      <c r="K536" s="18"/>
      <c r="O536" s="18"/>
    </row>
    <row r="537" spans="1:15" s="15" customFormat="1" ht="38.25">
      <c r="A537" s="53" t="s">
        <v>146</v>
      </c>
      <c r="B537" s="89" t="s">
        <v>459</v>
      </c>
      <c r="C537" s="88" t="s">
        <v>458</v>
      </c>
      <c r="D537" s="53"/>
      <c r="E537" s="53"/>
      <c r="F537" s="48">
        <f aca="true" t="shared" si="74" ref="F537:H538">SUM(F538)</f>
        <v>100</v>
      </c>
      <c r="G537" s="48">
        <f t="shared" si="74"/>
        <v>100</v>
      </c>
      <c r="H537" s="48">
        <f t="shared" si="74"/>
        <v>100</v>
      </c>
      <c r="I537" s="18"/>
      <c r="J537" s="18"/>
      <c r="K537" s="18"/>
      <c r="O537" s="18"/>
    </row>
    <row r="538" spans="1:15" s="15" customFormat="1" ht="15.75" customHeight="1">
      <c r="A538" s="53" t="s">
        <v>356</v>
      </c>
      <c r="B538" s="69" t="s">
        <v>119</v>
      </c>
      <c r="C538" s="88" t="s">
        <v>458</v>
      </c>
      <c r="D538" s="53" t="s">
        <v>122</v>
      </c>
      <c r="E538" s="53" t="s">
        <v>9</v>
      </c>
      <c r="F538" s="48">
        <f t="shared" si="74"/>
        <v>100</v>
      </c>
      <c r="G538" s="48">
        <f t="shared" si="74"/>
        <v>100</v>
      </c>
      <c r="H538" s="48">
        <f t="shared" si="74"/>
        <v>100</v>
      </c>
      <c r="I538" s="18"/>
      <c r="J538" s="18"/>
      <c r="K538" s="18"/>
      <c r="O538" s="18"/>
    </row>
    <row r="539" spans="1:15" s="15" customFormat="1" ht="42" customHeight="1">
      <c r="A539" s="53" t="s">
        <v>357</v>
      </c>
      <c r="B539" s="69" t="s">
        <v>6</v>
      </c>
      <c r="C539" s="88" t="s">
        <v>458</v>
      </c>
      <c r="D539" s="53" t="s">
        <v>159</v>
      </c>
      <c r="E539" s="53" t="s">
        <v>149</v>
      </c>
      <c r="F539" s="48">
        <v>100</v>
      </c>
      <c r="G539" s="48">
        <v>100</v>
      </c>
      <c r="H539" s="48">
        <v>100</v>
      </c>
      <c r="I539" s="18"/>
      <c r="J539" s="18"/>
      <c r="K539" s="18"/>
      <c r="O539" s="18"/>
    </row>
    <row r="540" spans="1:15" s="16" customFormat="1" ht="40.5" customHeight="1">
      <c r="A540" s="53" t="s">
        <v>358</v>
      </c>
      <c r="B540" s="89" t="s">
        <v>461</v>
      </c>
      <c r="C540" s="88" t="s">
        <v>456</v>
      </c>
      <c r="D540" s="53"/>
      <c r="E540" s="53"/>
      <c r="F540" s="55">
        <f aca="true" t="shared" si="75" ref="F540:H541">F541</f>
        <v>1572</v>
      </c>
      <c r="G540" s="55">
        <f t="shared" si="75"/>
        <v>1572</v>
      </c>
      <c r="H540" s="55">
        <f t="shared" si="75"/>
        <v>1572</v>
      </c>
      <c r="I540" s="22"/>
      <c r="J540" s="22"/>
      <c r="K540" s="22"/>
      <c r="O540" s="22"/>
    </row>
    <row r="541" spans="1:15" s="15" customFormat="1" ht="17.25" customHeight="1">
      <c r="A541" s="53" t="s">
        <v>359</v>
      </c>
      <c r="B541" s="68" t="s">
        <v>183</v>
      </c>
      <c r="C541" s="88" t="s">
        <v>456</v>
      </c>
      <c r="D541" s="53" t="s">
        <v>184</v>
      </c>
      <c r="E541" s="53" t="s">
        <v>9</v>
      </c>
      <c r="F541" s="55">
        <f t="shared" si="75"/>
        <v>1572</v>
      </c>
      <c r="G541" s="55">
        <f t="shared" si="75"/>
        <v>1572</v>
      </c>
      <c r="H541" s="55">
        <f t="shared" si="75"/>
        <v>1572</v>
      </c>
      <c r="I541" s="18"/>
      <c r="J541" s="18"/>
      <c r="K541" s="18"/>
      <c r="O541" s="18"/>
    </row>
    <row r="542" spans="1:15" s="15" customFormat="1" ht="24" customHeight="1">
      <c r="A542" s="53" t="s">
        <v>989</v>
      </c>
      <c r="B542" s="68" t="s">
        <v>185</v>
      </c>
      <c r="C542" s="88" t="s">
        <v>456</v>
      </c>
      <c r="D542" s="53" t="s">
        <v>186</v>
      </c>
      <c r="E542" s="53" t="s">
        <v>182</v>
      </c>
      <c r="F542" s="48">
        <v>1572</v>
      </c>
      <c r="G542" s="48">
        <v>1572</v>
      </c>
      <c r="H542" s="48">
        <v>1572</v>
      </c>
      <c r="I542" s="18"/>
      <c r="J542" s="18"/>
      <c r="K542" s="18">
        <v>-788.1</v>
      </c>
      <c r="O542" s="18"/>
    </row>
    <row r="543" spans="1:15" s="15" customFormat="1" ht="45" customHeight="1">
      <c r="A543" s="53" t="s">
        <v>990</v>
      </c>
      <c r="B543" s="69" t="s">
        <v>134</v>
      </c>
      <c r="C543" s="88" t="s">
        <v>254</v>
      </c>
      <c r="D543" s="53"/>
      <c r="E543" s="53"/>
      <c r="F543" s="55">
        <f>F544+F546+F548</f>
        <v>29326</v>
      </c>
      <c r="G543" s="55">
        <f>G544+G546+G548</f>
        <v>26780.1</v>
      </c>
      <c r="H543" s="55">
        <f>H544+H546+H548</f>
        <v>26780.1</v>
      </c>
      <c r="I543" s="18"/>
      <c r="J543" s="18"/>
      <c r="K543" s="18"/>
      <c r="O543" s="18"/>
    </row>
    <row r="544" spans="1:15" s="15" customFormat="1" ht="55.5" customHeight="1">
      <c r="A544" s="53" t="s">
        <v>991</v>
      </c>
      <c r="B544" s="68" t="s">
        <v>46</v>
      </c>
      <c r="C544" s="88" t="s">
        <v>254</v>
      </c>
      <c r="D544" s="53" t="s">
        <v>44</v>
      </c>
      <c r="E544" s="53" t="s">
        <v>420</v>
      </c>
      <c r="F544" s="55">
        <f>SUM(F545)</f>
        <v>22922.1</v>
      </c>
      <c r="G544" s="55">
        <f>G545</f>
        <v>22922.1</v>
      </c>
      <c r="H544" s="55">
        <f>H545</f>
        <v>22922.1</v>
      </c>
      <c r="I544" s="18"/>
      <c r="J544" s="18"/>
      <c r="K544" s="18">
        <v>664.5</v>
      </c>
      <c r="L544" s="15">
        <v>-685</v>
      </c>
      <c r="M544" s="41">
        <v>-180.3</v>
      </c>
      <c r="O544" s="18"/>
    </row>
    <row r="545" spans="1:15" s="14" customFormat="1" ht="29.25" customHeight="1">
      <c r="A545" s="53" t="s">
        <v>992</v>
      </c>
      <c r="B545" s="68" t="s">
        <v>130</v>
      </c>
      <c r="C545" s="88" t="s">
        <v>254</v>
      </c>
      <c r="D545" s="53" t="s">
        <v>45</v>
      </c>
      <c r="E545" s="53" t="s">
        <v>135</v>
      </c>
      <c r="F545" s="48">
        <v>22922.1</v>
      </c>
      <c r="G545" s="48">
        <v>22922.1</v>
      </c>
      <c r="H545" s="48">
        <v>22922.1</v>
      </c>
      <c r="I545" s="21"/>
      <c r="J545" s="21"/>
      <c r="K545" s="21"/>
      <c r="O545" s="21"/>
    </row>
    <row r="546" spans="1:15" s="14" customFormat="1" ht="26.25" customHeight="1">
      <c r="A546" s="53" t="s">
        <v>993</v>
      </c>
      <c r="B546" s="52" t="s">
        <v>16</v>
      </c>
      <c r="C546" s="88" t="s">
        <v>254</v>
      </c>
      <c r="D546" s="53" t="s">
        <v>11</v>
      </c>
      <c r="E546" s="53" t="s">
        <v>420</v>
      </c>
      <c r="F546" s="55">
        <f>SUM(F547)</f>
        <v>6076.5</v>
      </c>
      <c r="G546" s="55">
        <f>G547</f>
        <v>3708</v>
      </c>
      <c r="H546" s="55">
        <f>H547</f>
        <v>3708</v>
      </c>
      <c r="I546" s="21"/>
      <c r="J546" s="21"/>
      <c r="K546" s="21"/>
      <c r="L546" s="14">
        <v>50</v>
      </c>
      <c r="M546" s="42">
        <v>176</v>
      </c>
      <c r="O546" s="21"/>
    </row>
    <row r="547" spans="1:15" s="14" customFormat="1" ht="27.75" customHeight="1">
      <c r="A547" s="53" t="s">
        <v>18</v>
      </c>
      <c r="B547" s="52" t="s">
        <v>17</v>
      </c>
      <c r="C547" s="88" t="s">
        <v>254</v>
      </c>
      <c r="D547" s="53" t="s">
        <v>7</v>
      </c>
      <c r="E547" s="53" t="s">
        <v>135</v>
      </c>
      <c r="F547" s="48">
        <v>6076.5</v>
      </c>
      <c r="G547" s="48">
        <v>3708</v>
      </c>
      <c r="H547" s="48">
        <v>3708</v>
      </c>
      <c r="I547" s="21"/>
      <c r="J547" s="21"/>
      <c r="K547" s="21"/>
      <c r="O547" s="21"/>
    </row>
    <row r="548" spans="1:15" s="14" customFormat="1" ht="18" customHeight="1">
      <c r="A548" s="53" t="s">
        <v>994</v>
      </c>
      <c r="B548" s="68" t="s">
        <v>119</v>
      </c>
      <c r="C548" s="88" t="s">
        <v>254</v>
      </c>
      <c r="D548" s="53" t="s">
        <v>122</v>
      </c>
      <c r="E548" s="53" t="s">
        <v>420</v>
      </c>
      <c r="F548" s="55">
        <f>SUM(F549)</f>
        <v>327.4</v>
      </c>
      <c r="G548" s="55">
        <f>G549</f>
        <v>150</v>
      </c>
      <c r="H548" s="55">
        <f>H549</f>
        <v>150</v>
      </c>
      <c r="I548" s="21"/>
      <c r="J548" s="21"/>
      <c r="K548" s="21"/>
      <c r="O548" s="21"/>
    </row>
    <row r="549" spans="1:15" s="14" customFormat="1" ht="27" customHeight="1">
      <c r="A549" s="53" t="s">
        <v>995</v>
      </c>
      <c r="B549" s="68" t="s">
        <v>120</v>
      </c>
      <c r="C549" s="88" t="s">
        <v>254</v>
      </c>
      <c r="D549" s="53" t="s">
        <v>123</v>
      </c>
      <c r="E549" s="53" t="s">
        <v>135</v>
      </c>
      <c r="F549" s="48">
        <v>327.4</v>
      </c>
      <c r="G549" s="48">
        <v>150</v>
      </c>
      <c r="H549" s="48">
        <v>150</v>
      </c>
      <c r="I549" s="21"/>
      <c r="J549" s="21"/>
      <c r="K549" s="21"/>
      <c r="O549" s="21"/>
    </row>
    <row r="550" spans="1:15" s="14" customFormat="1" ht="69.75" customHeight="1">
      <c r="A550" s="53" t="s">
        <v>996</v>
      </c>
      <c r="B550" s="68" t="s">
        <v>463</v>
      </c>
      <c r="C550" s="88" t="s">
        <v>462</v>
      </c>
      <c r="D550" s="53"/>
      <c r="E550" s="53"/>
      <c r="F550" s="48">
        <f>SUM(F551+F553)</f>
        <v>925.3</v>
      </c>
      <c r="G550" s="48">
        <f>SUM(G551+G553)</f>
        <v>925.3</v>
      </c>
      <c r="H550" s="48">
        <f>SUM(H551+H553)</f>
        <v>925.3</v>
      </c>
      <c r="I550" s="21"/>
      <c r="J550" s="21"/>
      <c r="K550" s="21"/>
      <c r="O550" s="21"/>
    </row>
    <row r="551" spans="1:15" s="14" customFormat="1" ht="54.75" customHeight="1">
      <c r="A551" s="53" t="s">
        <v>997</v>
      </c>
      <c r="B551" s="68" t="s">
        <v>46</v>
      </c>
      <c r="C551" s="88" t="s">
        <v>462</v>
      </c>
      <c r="D551" s="53" t="s">
        <v>44</v>
      </c>
      <c r="E551" s="53" t="s">
        <v>420</v>
      </c>
      <c r="F551" s="48">
        <f>SUM(F552)</f>
        <v>851.9</v>
      </c>
      <c r="G551" s="48">
        <f>SUM(G552)</f>
        <v>851.9</v>
      </c>
      <c r="H551" s="48">
        <f>SUM(H552)</f>
        <v>851.9</v>
      </c>
      <c r="I551" s="21"/>
      <c r="J551" s="21"/>
      <c r="K551" s="21"/>
      <c r="O551" s="21"/>
    </row>
    <row r="552" spans="1:15" s="14" customFormat="1" ht="25.5">
      <c r="A552" s="53" t="s">
        <v>998</v>
      </c>
      <c r="B552" s="68" t="s">
        <v>202</v>
      </c>
      <c r="C552" s="88" t="s">
        <v>462</v>
      </c>
      <c r="D552" s="53" t="s">
        <v>45</v>
      </c>
      <c r="E552" s="53" t="s">
        <v>640</v>
      </c>
      <c r="F552" s="48">
        <v>851.9</v>
      </c>
      <c r="G552" s="48">
        <v>851.9</v>
      </c>
      <c r="H552" s="48">
        <v>851.9</v>
      </c>
      <c r="I552" s="21"/>
      <c r="J552" s="21"/>
      <c r="K552" s="21"/>
      <c r="O552" s="20"/>
    </row>
    <row r="553" spans="1:15" s="14" customFormat="1" ht="31.5" customHeight="1">
      <c r="A553" s="53" t="s">
        <v>321</v>
      </c>
      <c r="B553" s="52" t="s">
        <v>16</v>
      </c>
      <c r="C553" s="88" t="s">
        <v>462</v>
      </c>
      <c r="D553" s="53" t="s">
        <v>11</v>
      </c>
      <c r="E553" s="53" t="s">
        <v>420</v>
      </c>
      <c r="F553" s="55">
        <f>SUM(F554)</f>
        <v>73.4</v>
      </c>
      <c r="G553" s="55">
        <f>G554</f>
        <v>73.4</v>
      </c>
      <c r="H553" s="55">
        <f>H554</f>
        <v>73.4</v>
      </c>
      <c r="I553" s="21"/>
      <c r="J553" s="21"/>
      <c r="K553" s="21"/>
      <c r="O553" s="21"/>
    </row>
    <row r="554" spans="1:15" s="14" customFormat="1" ht="29.25" customHeight="1">
      <c r="A554" s="53" t="s">
        <v>406</v>
      </c>
      <c r="B554" s="52" t="s">
        <v>17</v>
      </c>
      <c r="C554" s="88" t="s">
        <v>462</v>
      </c>
      <c r="D554" s="53" t="s">
        <v>7</v>
      </c>
      <c r="E554" s="53" t="s">
        <v>640</v>
      </c>
      <c r="F554" s="48">
        <v>73.4</v>
      </c>
      <c r="G554" s="48">
        <v>73.4</v>
      </c>
      <c r="H554" s="48">
        <v>73.4</v>
      </c>
      <c r="I554" s="21"/>
      <c r="J554" s="21"/>
      <c r="K554" s="21">
        <v>3</v>
      </c>
      <c r="L554" s="14">
        <v>-0.1</v>
      </c>
      <c r="M554" s="42">
        <v>-0.7</v>
      </c>
      <c r="O554" s="21"/>
    </row>
    <row r="555" spans="1:15" s="14" customFormat="1" ht="68.25" customHeight="1">
      <c r="A555" s="53" t="s">
        <v>407</v>
      </c>
      <c r="B555" s="52" t="s">
        <v>538</v>
      </c>
      <c r="C555" s="88" t="s">
        <v>362</v>
      </c>
      <c r="D555" s="53"/>
      <c r="E555" s="53"/>
      <c r="F555" s="48">
        <f aca="true" t="shared" si="76" ref="F555:H556">SUM(F556)</f>
        <v>0.6</v>
      </c>
      <c r="G555" s="48">
        <f t="shared" si="76"/>
        <v>0.5</v>
      </c>
      <c r="H555" s="48">
        <f t="shared" si="76"/>
        <v>0</v>
      </c>
      <c r="I555" s="21"/>
      <c r="J555" s="21"/>
      <c r="K555" s="21"/>
      <c r="O555" s="21"/>
    </row>
    <row r="556" spans="1:15" s="7" customFormat="1" ht="31.5" customHeight="1">
      <c r="A556" s="53" t="s">
        <v>408</v>
      </c>
      <c r="B556" s="52" t="s">
        <v>16</v>
      </c>
      <c r="C556" s="88" t="s">
        <v>362</v>
      </c>
      <c r="D556" s="53" t="s">
        <v>11</v>
      </c>
      <c r="E556" s="53" t="s">
        <v>420</v>
      </c>
      <c r="F556" s="48">
        <f t="shared" si="76"/>
        <v>0.6</v>
      </c>
      <c r="G556" s="48">
        <f t="shared" si="76"/>
        <v>0.5</v>
      </c>
      <c r="H556" s="48">
        <f t="shared" si="76"/>
        <v>0</v>
      </c>
      <c r="I556" s="22"/>
      <c r="J556" s="22"/>
      <c r="K556" s="22"/>
      <c r="O556" s="22"/>
    </row>
    <row r="557" spans="1:15" s="16" customFormat="1" ht="32.25" customHeight="1">
      <c r="A557" s="53" t="s">
        <v>409</v>
      </c>
      <c r="B557" s="52" t="s">
        <v>17</v>
      </c>
      <c r="C557" s="88" t="s">
        <v>362</v>
      </c>
      <c r="D557" s="53" t="s">
        <v>7</v>
      </c>
      <c r="E557" s="53" t="s">
        <v>363</v>
      </c>
      <c r="F557" s="48">
        <v>0.6</v>
      </c>
      <c r="G557" s="48">
        <v>0.5</v>
      </c>
      <c r="H557" s="48">
        <v>0</v>
      </c>
      <c r="I557" s="22"/>
      <c r="J557" s="22"/>
      <c r="K557" s="22">
        <v>-1.8</v>
      </c>
      <c r="O557" s="22"/>
    </row>
    <row r="558" spans="1:15" s="15" customFormat="1" ht="66" customHeight="1">
      <c r="A558" s="53" t="s">
        <v>410</v>
      </c>
      <c r="B558" s="68" t="s">
        <v>387</v>
      </c>
      <c r="C558" s="88" t="s">
        <v>256</v>
      </c>
      <c r="D558" s="53"/>
      <c r="E558" s="53"/>
      <c r="F558" s="48">
        <f>F559+F561</f>
        <v>44.5</v>
      </c>
      <c r="G558" s="48">
        <f>G559+G561</f>
        <v>44.5</v>
      </c>
      <c r="H558" s="48">
        <f>H559+H561</f>
        <v>44.5</v>
      </c>
      <c r="I558" s="18"/>
      <c r="J558" s="18"/>
      <c r="K558" s="18"/>
      <c r="O558" s="18"/>
    </row>
    <row r="559" spans="1:15" s="15" customFormat="1" ht="60.75" customHeight="1">
      <c r="A559" s="53" t="s">
        <v>411</v>
      </c>
      <c r="B559" s="68" t="s">
        <v>46</v>
      </c>
      <c r="C559" s="88" t="s">
        <v>256</v>
      </c>
      <c r="D559" s="53" t="s">
        <v>44</v>
      </c>
      <c r="E559" s="53" t="s">
        <v>420</v>
      </c>
      <c r="F559" s="48">
        <f>F560</f>
        <v>42.6</v>
      </c>
      <c r="G559" s="48">
        <f>G560</f>
        <v>42.6</v>
      </c>
      <c r="H559" s="48">
        <f>H560</f>
        <v>42.6</v>
      </c>
      <c r="I559" s="18"/>
      <c r="J559" s="18"/>
      <c r="K559" s="18">
        <v>1.8</v>
      </c>
      <c r="O559" s="18"/>
    </row>
    <row r="560" spans="1:15" s="15" customFormat="1" ht="33.75" customHeight="1">
      <c r="A560" s="53" t="s">
        <v>412</v>
      </c>
      <c r="B560" s="68" t="s">
        <v>130</v>
      </c>
      <c r="C560" s="88" t="s">
        <v>256</v>
      </c>
      <c r="D560" s="53" t="s">
        <v>45</v>
      </c>
      <c r="E560" s="53" t="s">
        <v>129</v>
      </c>
      <c r="F560" s="48">
        <v>42.6</v>
      </c>
      <c r="G560" s="48">
        <v>42.6</v>
      </c>
      <c r="H560" s="48">
        <v>42.6</v>
      </c>
      <c r="I560" s="18"/>
      <c r="J560" s="18"/>
      <c r="K560" s="18"/>
      <c r="O560" s="18"/>
    </row>
    <row r="561" spans="1:15" s="15" customFormat="1" ht="28.5" customHeight="1">
      <c r="A561" s="53" t="s">
        <v>413</v>
      </c>
      <c r="B561" s="52" t="s">
        <v>16</v>
      </c>
      <c r="C561" s="88" t="s">
        <v>256</v>
      </c>
      <c r="D561" s="53" t="s">
        <v>11</v>
      </c>
      <c r="E561" s="53" t="s">
        <v>420</v>
      </c>
      <c r="F561" s="48">
        <f>F562</f>
        <v>1.9</v>
      </c>
      <c r="G561" s="48">
        <f>G562</f>
        <v>1.9</v>
      </c>
      <c r="H561" s="48">
        <f>H562</f>
        <v>1.9</v>
      </c>
      <c r="I561" s="18"/>
      <c r="J561" s="18"/>
      <c r="K561" s="18"/>
      <c r="O561" s="18"/>
    </row>
    <row r="562" spans="1:15" s="15" customFormat="1" ht="39.75" customHeight="1">
      <c r="A562" s="53" t="s">
        <v>414</v>
      </c>
      <c r="B562" s="52" t="s">
        <v>17</v>
      </c>
      <c r="C562" s="88" t="s">
        <v>256</v>
      </c>
      <c r="D562" s="53" t="s">
        <v>7</v>
      </c>
      <c r="E562" s="53" t="s">
        <v>129</v>
      </c>
      <c r="F562" s="48">
        <v>1.9</v>
      </c>
      <c r="G562" s="48">
        <v>1.9</v>
      </c>
      <c r="H562" s="48">
        <v>1.9</v>
      </c>
      <c r="I562" s="18"/>
      <c r="J562" s="18"/>
      <c r="K562" s="18"/>
      <c r="O562" s="18"/>
    </row>
    <row r="563" spans="1:15" s="15" customFormat="1" ht="63" customHeight="1">
      <c r="A563" s="53" t="s">
        <v>415</v>
      </c>
      <c r="B563" s="52" t="s">
        <v>388</v>
      </c>
      <c r="C563" s="88" t="s">
        <v>257</v>
      </c>
      <c r="D563" s="53"/>
      <c r="E563" s="53"/>
      <c r="F563" s="48">
        <f>SUM(F564+F566)</f>
        <v>919.6999999999999</v>
      </c>
      <c r="G563" s="48">
        <f>SUM(G564+G566)</f>
        <v>919.6999999999999</v>
      </c>
      <c r="H563" s="48">
        <f>SUM(H564+H566)</f>
        <v>919.6999999999999</v>
      </c>
      <c r="I563" s="18"/>
      <c r="J563" s="18"/>
      <c r="K563" s="18"/>
      <c r="O563" s="18"/>
    </row>
    <row r="564" spans="1:15" s="15" customFormat="1" ht="55.5" customHeight="1">
      <c r="A564" s="53" t="s">
        <v>527</v>
      </c>
      <c r="B564" s="68" t="s">
        <v>46</v>
      </c>
      <c r="C564" s="88" t="s">
        <v>257</v>
      </c>
      <c r="D564" s="53" t="s">
        <v>44</v>
      </c>
      <c r="E564" s="53" t="s">
        <v>420</v>
      </c>
      <c r="F564" s="48">
        <f>SUM(F565)</f>
        <v>857.9</v>
      </c>
      <c r="G564" s="48">
        <f>SUM(G565)</f>
        <v>857.9</v>
      </c>
      <c r="H564" s="48">
        <f>SUM(H565)</f>
        <v>857.9</v>
      </c>
      <c r="I564" s="18"/>
      <c r="J564" s="18"/>
      <c r="K564" s="18"/>
      <c r="O564" s="18"/>
    </row>
    <row r="565" spans="1:15" s="15" customFormat="1" ht="33" customHeight="1">
      <c r="A565" s="53" t="s">
        <v>528</v>
      </c>
      <c r="B565" s="68" t="s">
        <v>202</v>
      </c>
      <c r="C565" s="88" t="s">
        <v>257</v>
      </c>
      <c r="D565" s="53" t="s">
        <v>45</v>
      </c>
      <c r="E565" s="53" t="s">
        <v>129</v>
      </c>
      <c r="F565" s="48">
        <v>857.9</v>
      </c>
      <c r="G565" s="48">
        <v>857.9</v>
      </c>
      <c r="H565" s="48">
        <v>857.9</v>
      </c>
      <c r="I565" s="18"/>
      <c r="J565" s="18"/>
      <c r="K565" s="18"/>
      <c r="O565" s="18"/>
    </row>
    <row r="566" spans="1:15" s="15" customFormat="1" ht="34.5" customHeight="1">
      <c r="A566" s="53" t="s">
        <v>529</v>
      </c>
      <c r="B566" s="52" t="s">
        <v>16</v>
      </c>
      <c r="C566" s="88" t="s">
        <v>257</v>
      </c>
      <c r="D566" s="53" t="s">
        <v>11</v>
      </c>
      <c r="E566" s="53" t="s">
        <v>420</v>
      </c>
      <c r="F566" s="48">
        <f>SUM(F567)</f>
        <v>61.8</v>
      </c>
      <c r="G566" s="48">
        <f>SUM(G567)</f>
        <v>61.8</v>
      </c>
      <c r="H566" s="48">
        <f>SUM(H567)</f>
        <v>61.8</v>
      </c>
      <c r="I566" s="24"/>
      <c r="J566" s="24"/>
      <c r="K566" s="18"/>
      <c r="O566" s="18"/>
    </row>
    <row r="567" spans="1:15" s="15" customFormat="1" ht="30.75" customHeight="1">
      <c r="A567" s="53" t="s">
        <v>530</v>
      </c>
      <c r="B567" s="52" t="s">
        <v>17</v>
      </c>
      <c r="C567" s="88" t="s">
        <v>257</v>
      </c>
      <c r="D567" s="53" t="s">
        <v>7</v>
      </c>
      <c r="E567" s="53" t="s">
        <v>129</v>
      </c>
      <c r="F567" s="48">
        <v>61.8</v>
      </c>
      <c r="G567" s="48">
        <v>61.8</v>
      </c>
      <c r="H567" s="48">
        <v>61.8</v>
      </c>
      <c r="I567" s="24"/>
      <c r="J567" s="24"/>
      <c r="K567" s="18"/>
      <c r="O567" s="18"/>
    </row>
    <row r="568" spans="1:15" s="3" customFormat="1" ht="33" customHeight="1">
      <c r="A568" s="53" t="s">
        <v>531</v>
      </c>
      <c r="B568" s="71" t="s">
        <v>143</v>
      </c>
      <c r="C568" s="87" t="s">
        <v>258</v>
      </c>
      <c r="D568" s="65"/>
      <c r="E568" s="65"/>
      <c r="F568" s="56">
        <f>F569+F572+F575</f>
        <v>1460.8</v>
      </c>
      <c r="G568" s="56">
        <f>G569+G572+G575</f>
        <v>1517.1999999999998</v>
      </c>
      <c r="H568" s="56">
        <f>H569+H572+H575</f>
        <v>43.6</v>
      </c>
      <c r="I568" s="23"/>
      <c r="J568" s="24"/>
      <c r="K568" s="23">
        <v>90.5</v>
      </c>
      <c r="L568" s="3">
        <v>84.6</v>
      </c>
      <c r="O568" s="18"/>
    </row>
    <row r="569" spans="1:15" s="3" customFormat="1" ht="56.25" customHeight="1">
      <c r="A569" s="53" t="s">
        <v>532</v>
      </c>
      <c r="B569" s="69" t="s">
        <v>147</v>
      </c>
      <c r="C569" s="88" t="s">
        <v>260</v>
      </c>
      <c r="D569" s="53"/>
      <c r="E569" s="53"/>
      <c r="F569" s="55">
        <f aca="true" t="shared" si="77" ref="F569:H570">F570</f>
        <v>1417.2</v>
      </c>
      <c r="G569" s="55">
        <f t="shared" si="77"/>
        <v>1473.6</v>
      </c>
      <c r="H569" s="55">
        <f t="shared" si="77"/>
        <v>0</v>
      </c>
      <c r="I569" s="24"/>
      <c r="J569" s="24"/>
      <c r="K569" s="18"/>
      <c r="O569" s="18"/>
    </row>
    <row r="570" spans="1:15" s="3" customFormat="1" ht="13.5" customHeight="1">
      <c r="A570" s="53" t="s">
        <v>416</v>
      </c>
      <c r="B570" s="68" t="s">
        <v>14</v>
      </c>
      <c r="C570" s="88" t="s">
        <v>260</v>
      </c>
      <c r="D570" s="53" t="s">
        <v>19</v>
      </c>
      <c r="E570" s="53" t="s">
        <v>425</v>
      </c>
      <c r="F570" s="55">
        <f>F571</f>
        <v>1417.2</v>
      </c>
      <c r="G570" s="55">
        <f t="shared" si="77"/>
        <v>1473.6</v>
      </c>
      <c r="H570" s="55">
        <f>H571</f>
        <v>0</v>
      </c>
      <c r="I570" s="24"/>
      <c r="J570" s="24"/>
      <c r="K570" s="18"/>
      <c r="O570" s="18"/>
    </row>
    <row r="571" spans="1:15" s="5" customFormat="1" ht="15.75" customHeight="1">
      <c r="A571" s="53" t="s">
        <v>999</v>
      </c>
      <c r="B571" s="68" t="s">
        <v>145</v>
      </c>
      <c r="C571" s="88" t="s">
        <v>260</v>
      </c>
      <c r="D571" s="53" t="s">
        <v>146</v>
      </c>
      <c r="E571" s="53" t="s">
        <v>148</v>
      </c>
      <c r="F571" s="48">
        <v>1417.2</v>
      </c>
      <c r="G571" s="48">
        <v>1473.6</v>
      </c>
      <c r="H571" s="48">
        <v>0</v>
      </c>
      <c r="I571" s="30"/>
      <c r="J571" s="30"/>
      <c r="K571" s="21"/>
      <c r="M571" s="42">
        <v>4</v>
      </c>
      <c r="O571" s="20"/>
    </row>
    <row r="572" spans="1:15" s="4" customFormat="1" ht="63.75">
      <c r="A572" s="53" t="s">
        <v>1000</v>
      </c>
      <c r="B572" s="69" t="s">
        <v>144</v>
      </c>
      <c r="C572" s="88" t="s">
        <v>259</v>
      </c>
      <c r="D572" s="53"/>
      <c r="E572" s="53"/>
      <c r="F572" s="55">
        <f aca="true" t="shared" si="78" ref="F572:H573">F573</f>
        <v>43.6</v>
      </c>
      <c r="G572" s="55">
        <f t="shared" si="78"/>
        <v>43.6</v>
      </c>
      <c r="H572" s="55">
        <f t="shared" si="78"/>
        <v>43.6</v>
      </c>
      <c r="I572" s="31"/>
      <c r="J572" s="31"/>
      <c r="K572" s="22"/>
      <c r="O572" s="22"/>
    </row>
    <row r="573" spans="1:15" ht="15.75" customHeight="1">
      <c r="A573" s="53" t="s">
        <v>1001</v>
      </c>
      <c r="B573" s="68" t="s">
        <v>14</v>
      </c>
      <c r="C573" s="88" t="s">
        <v>259</v>
      </c>
      <c r="D573" s="53" t="s">
        <v>19</v>
      </c>
      <c r="E573" s="53" t="s">
        <v>420</v>
      </c>
      <c r="F573" s="55">
        <f t="shared" si="78"/>
        <v>43.6</v>
      </c>
      <c r="G573" s="55">
        <f t="shared" si="78"/>
        <v>43.6</v>
      </c>
      <c r="H573" s="55">
        <f t="shared" si="78"/>
        <v>43.6</v>
      </c>
      <c r="I573" s="32"/>
      <c r="J573" s="32"/>
      <c r="K573" s="25"/>
      <c r="O573" s="25"/>
    </row>
    <row r="574" spans="1:15" ht="15" customHeight="1">
      <c r="A574" s="53" t="s">
        <v>837</v>
      </c>
      <c r="B574" s="68" t="s">
        <v>145</v>
      </c>
      <c r="C574" s="88" t="s">
        <v>259</v>
      </c>
      <c r="D574" s="53" t="s">
        <v>146</v>
      </c>
      <c r="E574" s="53" t="s">
        <v>129</v>
      </c>
      <c r="F574" s="48">
        <v>43.6</v>
      </c>
      <c r="G574" s="48">
        <v>43.6</v>
      </c>
      <c r="H574" s="48">
        <v>43.6</v>
      </c>
      <c r="I574" s="32"/>
      <c r="J574" s="32"/>
      <c r="K574" s="25"/>
      <c r="O574" s="25"/>
    </row>
    <row r="575" spans="1:15" ht="62.25" customHeight="1">
      <c r="A575" s="53" t="s">
        <v>838</v>
      </c>
      <c r="B575" s="52" t="s">
        <v>844</v>
      </c>
      <c r="C575" s="88" t="s">
        <v>261</v>
      </c>
      <c r="D575" s="53"/>
      <c r="E575" s="53"/>
      <c r="F575" s="55">
        <f aca="true" t="shared" si="79" ref="F575:H576">F576</f>
        <v>0</v>
      </c>
      <c r="G575" s="55">
        <f t="shared" si="79"/>
        <v>0</v>
      </c>
      <c r="H575" s="55">
        <f t="shared" si="79"/>
        <v>0</v>
      </c>
      <c r="I575" s="32"/>
      <c r="J575" s="32"/>
      <c r="K575" s="25"/>
      <c r="L575" s="2">
        <v>303.8</v>
      </c>
      <c r="O575" s="25"/>
    </row>
    <row r="576" spans="1:15" ht="17.25" customHeight="1">
      <c r="A576" s="53" t="s">
        <v>839</v>
      </c>
      <c r="B576" s="68" t="s">
        <v>14</v>
      </c>
      <c r="C576" s="88" t="s">
        <v>261</v>
      </c>
      <c r="D576" s="53" t="s">
        <v>19</v>
      </c>
      <c r="E576" s="53" t="s">
        <v>426</v>
      </c>
      <c r="F576" s="55">
        <f t="shared" si="79"/>
        <v>0</v>
      </c>
      <c r="G576" s="55">
        <f t="shared" si="79"/>
        <v>0</v>
      </c>
      <c r="H576" s="55">
        <f t="shared" si="79"/>
        <v>0</v>
      </c>
      <c r="I576" s="32"/>
      <c r="J576" s="32"/>
      <c r="K576" s="25"/>
      <c r="O576" s="25"/>
    </row>
    <row r="577" spans="1:15" ht="15.75" customHeight="1">
      <c r="A577" s="53" t="s">
        <v>533</v>
      </c>
      <c r="B577" s="68" t="s">
        <v>15</v>
      </c>
      <c r="C577" s="88" t="s">
        <v>261</v>
      </c>
      <c r="D577" s="53" t="s">
        <v>18</v>
      </c>
      <c r="E577" s="53" t="s">
        <v>181</v>
      </c>
      <c r="F577" s="48">
        <v>0</v>
      </c>
      <c r="G577" s="48">
        <v>0</v>
      </c>
      <c r="H577" s="48">
        <v>0</v>
      </c>
      <c r="I577" s="32"/>
      <c r="J577" s="32"/>
      <c r="K577" s="25"/>
      <c r="O577" s="25"/>
    </row>
    <row r="578" spans="1:15" ht="18" customHeight="1">
      <c r="A578" s="53" t="s">
        <v>534</v>
      </c>
      <c r="B578" s="83" t="s">
        <v>265</v>
      </c>
      <c r="C578" s="86" t="s">
        <v>262</v>
      </c>
      <c r="D578" s="63"/>
      <c r="E578" s="63"/>
      <c r="F578" s="66">
        <f aca="true" t="shared" si="80" ref="F578:H579">SUM(F579)</f>
        <v>2802.9999999999995</v>
      </c>
      <c r="G578" s="66">
        <f t="shared" si="80"/>
        <v>2802.9999999999995</v>
      </c>
      <c r="H578" s="66">
        <f t="shared" si="80"/>
        <v>2802.9999999999995</v>
      </c>
      <c r="I578" s="32"/>
      <c r="J578" s="32"/>
      <c r="K578" s="25"/>
      <c r="O578" s="25"/>
    </row>
    <row r="579" spans="1:15" ht="30.75" customHeight="1">
      <c r="A579" s="53" t="s">
        <v>1026</v>
      </c>
      <c r="B579" s="81" t="s">
        <v>266</v>
      </c>
      <c r="C579" s="87" t="s">
        <v>263</v>
      </c>
      <c r="D579" s="65"/>
      <c r="E579" s="65"/>
      <c r="F579" s="57">
        <f t="shared" si="80"/>
        <v>2802.9999999999995</v>
      </c>
      <c r="G579" s="57">
        <f t="shared" si="80"/>
        <v>2802.9999999999995</v>
      </c>
      <c r="H579" s="57">
        <f t="shared" si="80"/>
        <v>2802.9999999999995</v>
      </c>
      <c r="I579" s="23"/>
      <c r="J579" s="32"/>
      <c r="K579" s="25"/>
      <c r="O579" s="25"/>
    </row>
    <row r="580" spans="1:15" ht="45" customHeight="1">
      <c r="A580" s="53" t="s">
        <v>1027</v>
      </c>
      <c r="B580" s="69" t="s">
        <v>267</v>
      </c>
      <c r="C580" s="88" t="s">
        <v>264</v>
      </c>
      <c r="D580" s="53"/>
      <c r="E580" s="53"/>
      <c r="F580" s="48">
        <f>SUM(F581+F583+F585)</f>
        <v>2802.9999999999995</v>
      </c>
      <c r="G580" s="48">
        <f>SUM(G581+G583+G585)</f>
        <v>2802.9999999999995</v>
      </c>
      <c r="H580" s="48">
        <f>SUM(H581+H583+H585)</f>
        <v>2802.9999999999995</v>
      </c>
      <c r="I580" s="23"/>
      <c r="J580" s="32"/>
      <c r="K580" s="25"/>
      <c r="O580" s="25"/>
    </row>
    <row r="581" spans="1:15" ht="56.25" customHeight="1">
      <c r="A581" s="53" t="s">
        <v>1028</v>
      </c>
      <c r="B581" s="68" t="s">
        <v>46</v>
      </c>
      <c r="C581" s="88" t="s">
        <v>264</v>
      </c>
      <c r="D581" s="53" t="s">
        <v>44</v>
      </c>
      <c r="E581" s="53" t="s">
        <v>420</v>
      </c>
      <c r="F581" s="48">
        <f>SUM(F582)</f>
        <v>2754.1</v>
      </c>
      <c r="G581" s="48">
        <f>SUM(G582)</f>
        <v>2754.1</v>
      </c>
      <c r="H581" s="48">
        <f>SUM(H582)</f>
        <v>2754.1</v>
      </c>
      <c r="I581" s="23"/>
      <c r="J581" s="32"/>
      <c r="K581" s="23">
        <v>-0.5</v>
      </c>
      <c r="M581" s="44">
        <v>85</v>
      </c>
      <c r="O581" s="25"/>
    </row>
    <row r="582" spans="1:15" ht="30" customHeight="1">
      <c r="A582" s="53" t="s">
        <v>1029</v>
      </c>
      <c r="B582" s="68" t="s">
        <v>202</v>
      </c>
      <c r="C582" s="88" t="s">
        <v>264</v>
      </c>
      <c r="D582" s="53" t="s">
        <v>45</v>
      </c>
      <c r="E582" s="53" t="s">
        <v>43</v>
      </c>
      <c r="F582" s="48">
        <v>2754.1</v>
      </c>
      <c r="G582" s="48">
        <v>2754.1</v>
      </c>
      <c r="H582" s="48">
        <v>2754.1</v>
      </c>
      <c r="I582" s="33"/>
      <c r="J582" s="33"/>
      <c r="K582" s="34"/>
      <c r="O582" s="25"/>
    </row>
    <row r="583" spans="1:15" ht="28.5" customHeight="1">
      <c r="A583" s="53" t="s">
        <v>1030</v>
      </c>
      <c r="B583" s="52" t="s">
        <v>16</v>
      </c>
      <c r="C583" s="88" t="s">
        <v>264</v>
      </c>
      <c r="D583" s="53" t="s">
        <v>11</v>
      </c>
      <c r="E583" s="53" t="s">
        <v>420</v>
      </c>
      <c r="F583" s="48">
        <f>SUM(F584)</f>
        <v>48.7</v>
      </c>
      <c r="G583" s="48">
        <f>SUM(G584)</f>
        <v>48.7</v>
      </c>
      <c r="H583" s="48">
        <f>SUM(H584)</f>
        <v>48.7</v>
      </c>
      <c r="I583" s="23"/>
      <c r="J583" s="32"/>
      <c r="K583" s="23">
        <v>0.5</v>
      </c>
      <c r="O583" s="25"/>
    </row>
    <row r="584" spans="1:15" ht="32.25" customHeight="1">
      <c r="A584" s="53" t="s">
        <v>1031</v>
      </c>
      <c r="B584" s="52" t="s">
        <v>17</v>
      </c>
      <c r="C584" s="88" t="s">
        <v>264</v>
      </c>
      <c r="D584" s="53" t="s">
        <v>7</v>
      </c>
      <c r="E584" s="53" t="s">
        <v>43</v>
      </c>
      <c r="F584" s="48">
        <v>48.7</v>
      </c>
      <c r="G584" s="48">
        <v>48.7</v>
      </c>
      <c r="H584" s="48">
        <v>48.7</v>
      </c>
      <c r="I584" s="32"/>
      <c r="J584" s="32"/>
      <c r="K584" s="25"/>
      <c r="O584" s="25"/>
    </row>
    <row r="585" spans="1:15" ht="19.5" customHeight="1">
      <c r="A585" s="53" t="s">
        <v>1032</v>
      </c>
      <c r="B585" s="68" t="s">
        <v>119</v>
      </c>
      <c r="C585" s="88" t="s">
        <v>264</v>
      </c>
      <c r="D585" s="53" t="s">
        <v>122</v>
      </c>
      <c r="E585" s="53" t="s">
        <v>420</v>
      </c>
      <c r="F585" s="55">
        <f>SUM(F586)</f>
        <v>0.2</v>
      </c>
      <c r="G585" s="55">
        <f>G586</f>
        <v>0.2</v>
      </c>
      <c r="H585" s="55">
        <f>H586</f>
        <v>0.2</v>
      </c>
      <c r="I585" s="25"/>
      <c r="J585" s="25"/>
      <c r="K585" s="25">
        <f>SUM(K8:K584)</f>
        <v>1546.9</v>
      </c>
      <c r="M585" s="2">
        <f>SUM(M8:M584)</f>
        <v>24442.100000000002</v>
      </c>
      <c r="O585" s="25"/>
    </row>
    <row r="586" spans="1:15" ht="19.5" customHeight="1">
      <c r="A586" s="53" t="s">
        <v>1034</v>
      </c>
      <c r="B586" s="68" t="s">
        <v>120</v>
      </c>
      <c r="C586" s="88" t="s">
        <v>264</v>
      </c>
      <c r="D586" s="53" t="s">
        <v>123</v>
      </c>
      <c r="E586" s="53" t="s">
        <v>43</v>
      </c>
      <c r="F586" s="48">
        <v>0.2</v>
      </c>
      <c r="G586" s="48">
        <v>0.2</v>
      </c>
      <c r="H586" s="48">
        <v>0.2</v>
      </c>
      <c r="I586" s="25"/>
      <c r="O586" s="25"/>
    </row>
    <row r="587" spans="1:15" ht="15.75" customHeight="1">
      <c r="A587" s="53" t="s">
        <v>1035</v>
      </c>
      <c r="B587" s="84" t="s">
        <v>171</v>
      </c>
      <c r="C587" s="84"/>
      <c r="D587" s="65"/>
      <c r="E587" s="65"/>
      <c r="F587" s="56"/>
      <c r="G587" s="56">
        <v>12460</v>
      </c>
      <c r="H587" s="56">
        <v>27018.2</v>
      </c>
      <c r="O587" s="25"/>
    </row>
    <row r="588" spans="1:15" ht="18.75" customHeight="1">
      <c r="A588" s="53" t="s">
        <v>1036</v>
      </c>
      <c r="B588" s="90" t="s">
        <v>10</v>
      </c>
      <c r="C588" s="90"/>
      <c r="D588" s="63"/>
      <c r="E588" s="63"/>
      <c r="F588" s="64">
        <f>F8+F218+F260+F303+F376+F392+F423+F434+F443+F458+F489+F511+F526+F578+F587</f>
        <v>777387.5000000001</v>
      </c>
      <c r="G588" s="64">
        <f>G8+G218+G260+G303+G376+G392+G423+G434+G443+G458+G489+G511+G526+G578+G587</f>
        <v>761551.2000000002</v>
      </c>
      <c r="H588" s="64">
        <f>H8+H218+H260+H303+H376+H392+H423+H434+H443+H458+H489+H511+H526+H578+H587</f>
        <v>792624.6000000001</v>
      </c>
      <c r="O588" s="25"/>
    </row>
    <row r="589" spans="1:8" ht="12.75">
      <c r="A589" s="26"/>
      <c r="B589" s="27"/>
      <c r="C589" s="27"/>
      <c r="D589" s="26"/>
      <c r="E589" s="26"/>
      <c r="F589" s="28"/>
      <c r="G589" s="28"/>
      <c r="H589" s="28"/>
    </row>
  </sheetData>
  <sheetProtection/>
  <mergeCells count="3">
    <mergeCell ref="A3:H4"/>
    <mergeCell ref="F2:H2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1" r:id="rId1"/>
  <rowBreaks count="1" manualBreakCount="1">
    <brk id="5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25">
      <selection activeCell="A69" sqref="A69"/>
    </sheetView>
  </sheetViews>
  <sheetFormatPr defaultColWidth="9.00390625" defaultRowHeight="12.75"/>
  <cols>
    <col min="1" max="1" width="12.25390625" style="0" customWidth="1"/>
    <col min="2" max="2" width="10.375" style="0" customWidth="1"/>
  </cols>
  <sheetData>
    <row r="1" spans="1:15" ht="12.75">
      <c r="A1" s="94" t="s">
        <v>859</v>
      </c>
      <c r="B1" s="94"/>
      <c r="C1" s="94"/>
      <c r="D1" s="94" t="s">
        <v>860</v>
      </c>
      <c r="E1" s="94"/>
      <c r="F1" s="94"/>
      <c r="G1" s="94" t="s">
        <v>861</v>
      </c>
      <c r="H1" s="94"/>
      <c r="I1" s="94"/>
      <c r="J1" s="95">
        <v>25</v>
      </c>
      <c r="K1" s="95"/>
      <c r="L1" s="95"/>
      <c r="M1" s="95">
        <v>29</v>
      </c>
      <c r="N1" s="95"/>
      <c r="O1" s="95"/>
    </row>
    <row r="2" spans="1:15" ht="12.75">
      <c r="A2">
        <v>2023</v>
      </c>
      <c r="B2">
        <v>2024</v>
      </c>
      <c r="C2">
        <v>2025</v>
      </c>
      <c r="D2">
        <v>2023</v>
      </c>
      <c r="E2">
        <v>2024</v>
      </c>
      <c r="F2">
        <v>2025</v>
      </c>
      <c r="G2">
        <v>2023</v>
      </c>
      <c r="H2">
        <v>2024</v>
      </c>
      <c r="I2">
        <v>2025</v>
      </c>
      <c r="J2">
        <v>2023</v>
      </c>
      <c r="K2">
        <v>2024</v>
      </c>
      <c r="L2">
        <v>2025</v>
      </c>
      <c r="M2">
        <v>2023</v>
      </c>
      <c r="N2">
        <v>2024</v>
      </c>
      <c r="O2">
        <v>2025</v>
      </c>
    </row>
    <row r="4" spans="1:12" ht="12.75">
      <c r="A4" s="59">
        <v>68616.2</v>
      </c>
      <c r="B4" s="59">
        <v>68616</v>
      </c>
      <c r="C4" s="59">
        <v>68616</v>
      </c>
      <c r="D4" s="59">
        <v>190</v>
      </c>
      <c r="E4" s="59">
        <v>190</v>
      </c>
      <c r="F4" s="59">
        <v>190</v>
      </c>
      <c r="G4" s="59">
        <v>13033.1</v>
      </c>
      <c r="H4" s="59">
        <v>8825.3</v>
      </c>
      <c r="I4" s="59">
        <v>8825.3</v>
      </c>
      <c r="J4" s="59">
        <v>11771.1</v>
      </c>
      <c r="K4" s="59">
        <v>11771.1</v>
      </c>
      <c r="L4" s="59">
        <v>11771.1</v>
      </c>
    </row>
    <row r="5" spans="1:9" ht="12.75">
      <c r="A5" s="59">
        <v>195059.4</v>
      </c>
      <c r="B5" s="59">
        <v>191629</v>
      </c>
      <c r="C5" s="59">
        <v>191629</v>
      </c>
      <c r="G5" s="59">
        <v>49.5</v>
      </c>
      <c r="H5" s="59">
        <v>49.5</v>
      </c>
      <c r="I5" s="59">
        <v>49.5</v>
      </c>
    </row>
    <row r="6" spans="1:9" ht="12.75">
      <c r="A6" s="59">
        <v>20570.6</v>
      </c>
      <c r="B6" s="59">
        <v>20570.6</v>
      </c>
      <c r="C6" s="59">
        <v>20570.6</v>
      </c>
      <c r="G6" s="59">
        <v>2068.3</v>
      </c>
      <c r="H6" s="59">
        <v>2068.3</v>
      </c>
      <c r="I6" s="59">
        <v>2068.3</v>
      </c>
    </row>
    <row r="7" spans="1:3" ht="12.75">
      <c r="A7" s="59">
        <v>3200.1</v>
      </c>
      <c r="B7" s="59">
        <v>3200.1</v>
      </c>
      <c r="C7" s="59">
        <v>3200.1</v>
      </c>
    </row>
    <row r="8" spans="1:3" ht="12.75">
      <c r="A8" s="59">
        <v>435</v>
      </c>
      <c r="B8" s="59">
        <v>435</v>
      </c>
      <c r="C8" s="59">
        <v>435</v>
      </c>
    </row>
    <row r="9" spans="1:3" ht="12.75">
      <c r="A9" s="59">
        <v>11862.4</v>
      </c>
      <c r="B9" s="59">
        <v>11894.4</v>
      </c>
      <c r="C9" s="59">
        <v>8880.5</v>
      </c>
    </row>
    <row r="10" spans="1:3" ht="12.75">
      <c r="A10" s="59">
        <v>294.7</v>
      </c>
      <c r="B10" s="59">
        <v>294.7</v>
      </c>
      <c r="C10" s="59">
        <v>294.7</v>
      </c>
    </row>
    <row r="25" spans="1:18" ht="12.75">
      <c r="A25" s="58">
        <f>SUM(A4:A24)</f>
        <v>300038.39999999997</v>
      </c>
      <c r="B25" s="58">
        <f aca="true" t="shared" si="0" ref="B25:O25">SUM(B4:B24)</f>
        <v>296639.8</v>
      </c>
      <c r="C25" s="58">
        <f t="shared" si="0"/>
        <v>293625.89999999997</v>
      </c>
      <c r="D25" s="58">
        <f t="shared" si="0"/>
        <v>190</v>
      </c>
      <c r="E25" s="58">
        <f t="shared" si="0"/>
        <v>190</v>
      </c>
      <c r="F25" s="58">
        <f t="shared" si="0"/>
        <v>190</v>
      </c>
      <c r="G25" s="58">
        <f t="shared" si="0"/>
        <v>15150.900000000001</v>
      </c>
      <c r="H25" s="58">
        <f t="shared" si="0"/>
        <v>10943.099999999999</v>
      </c>
      <c r="I25" s="58">
        <f t="shared" si="0"/>
        <v>10943.099999999999</v>
      </c>
      <c r="J25" s="58">
        <f t="shared" si="0"/>
        <v>11771.1</v>
      </c>
      <c r="K25" s="58">
        <f t="shared" si="0"/>
        <v>11771.1</v>
      </c>
      <c r="L25" s="58">
        <f t="shared" si="0"/>
        <v>11771.1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60">
        <f>SUM(A25+D25+G25+J25)</f>
        <v>327150.39999999997</v>
      </c>
      <c r="Q25" s="60">
        <f>SUM(B25+E25+H25+K25)</f>
        <v>319543.99999999994</v>
      </c>
      <c r="R25">
        <f>SUM(C25+F25+I25+L25)</f>
        <v>316530.0999999999</v>
      </c>
    </row>
    <row r="27" spans="1:14" ht="12.75">
      <c r="A27" s="95">
        <v>9600000</v>
      </c>
      <c r="B27" s="95"/>
      <c r="D27" s="95">
        <v>19000000</v>
      </c>
      <c r="E27" s="95"/>
      <c r="G27" s="95">
        <v>18000000</v>
      </c>
      <c r="H27" s="95"/>
      <c r="J27" s="95">
        <v>14000000</v>
      </c>
      <c r="K27" s="95"/>
      <c r="M27" s="95">
        <v>12000000</v>
      </c>
      <c r="N27" s="95"/>
    </row>
    <row r="28" spans="1:14" ht="12.75">
      <c r="A28">
        <v>2023</v>
      </c>
      <c r="B28">
        <v>2024</v>
      </c>
      <c r="D28">
        <v>2023</v>
      </c>
      <c r="E28">
        <v>2024</v>
      </c>
      <c r="G28">
        <v>2023</v>
      </c>
      <c r="H28">
        <v>2024</v>
      </c>
      <c r="J28">
        <v>2023</v>
      </c>
      <c r="K28">
        <v>2024</v>
      </c>
      <c r="M28">
        <v>2023</v>
      </c>
      <c r="N28">
        <v>2024</v>
      </c>
    </row>
    <row r="30" spans="1:14" ht="12.75">
      <c r="A30" s="61">
        <v>40.8</v>
      </c>
      <c r="B30" s="61">
        <v>40.8</v>
      </c>
      <c r="D30">
        <v>2814.6</v>
      </c>
      <c r="E30">
        <v>2814.6</v>
      </c>
      <c r="G30">
        <v>9929.9</v>
      </c>
      <c r="H30">
        <v>9929.9</v>
      </c>
      <c r="J30">
        <v>2641.8</v>
      </c>
      <c r="K30">
        <v>2641.8</v>
      </c>
      <c r="M30">
        <v>2117.8</v>
      </c>
      <c r="N30">
        <v>2117.8</v>
      </c>
    </row>
    <row r="31" spans="1:14" ht="12.75">
      <c r="A31" s="61">
        <v>1033.2</v>
      </c>
      <c r="B31" s="61">
        <v>1078.5</v>
      </c>
      <c r="D31">
        <v>208.4</v>
      </c>
      <c r="E31">
        <v>208.4</v>
      </c>
      <c r="H31">
        <v>5</v>
      </c>
      <c r="J31">
        <v>406.5</v>
      </c>
      <c r="K31">
        <v>391.4</v>
      </c>
      <c r="M31">
        <v>29348</v>
      </c>
      <c r="N31">
        <v>29348</v>
      </c>
    </row>
    <row r="32" spans="1:11" ht="12.75">
      <c r="A32" s="61">
        <v>2160.6</v>
      </c>
      <c r="B32" s="61">
        <v>2160.6</v>
      </c>
      <c r="D32">
        <v>580</v>
      </c>
      <c r="E32">
        <v>100</v>
      </c>
      <c r="G32">
        <v>60366.9</v>
      </c>
      <c r="H32">
        <v>60366.9</v>
      </c>
      <c r="J32">
        <v>80.1</v>
      </c>
      <c r="K32">
        <v>80.1</v>
      </c>
    </row>
    <row r="33" spans="1:8" ht="12.75">
      <c r="A33" s="61">
        <v>27752.3</v>
      </c>
      <c r="B33" s="61">
        <v>27427.7</v>
      </c>
      <c r="G33">
        <v>3570</v>
      </c>
      <c r="H33">
        <v>3570</v>
      </c>
    </row>
    <row r="34" spans="1:8" ht="12.75">
      <c r="A34" s="61">
        <v>200</v>
      </c>
      <c r="B34" s="61">
        <v>100</v>
      </c>
      <c r="G34">
        <v>25952.8</v>
      </c>
      <c r="H34">
        <v>25952.8</v>
      </c>
    </row>
    <row r="35" spans="1:2" ht="12.75">
      <c r="A35" s="61">
        <v>907.9</v>
      </c>
      <c r="B35" s="61">
        <v>907.9</v>
      </c>
    </row>
    <row r="36" spans="1:2" ht="12.75">
      <c r="A36" s="61">
        <v>1000</v>
      </c>
      <c r="B36" s="61">
        <v>1000</v>
      </c>
    </row>
    <row r="37" spans="1:2" ht="12.75">
      <c r="A37" s="61">
        <v>1006.3</v>
      </c>
      <c r="B37" s="61">
        <v>1006.3</v>
      </c>
    </row>
    <row r="38" spans="1:2" ht="12.75">
      <c r="A38" s="61">
        <v>1.4</v>
      </c>
      <c r="B38" s="61">
        <v>1.2</v>
      </c>
    </row>
    <row r="39" spans="1:14" ht="12.75">
      <c r="A39" s="62">
        <f>SUM(A30:A38)</f>
        <v>34102.50000000001</v>
      </c>
      <c r="B39" s="62">
        <f>SUM(B30:B38)</f>
        <v>33723</v>
      </c>
      <c r="D39" s="62">
        <f>SUM(D30:D38)</f>
        <v>3603</v>
      </c>
      <c r="E39" s="62">
        <f>SUM(E30:E38)</f>
        <v>3123</v>
      </c>
      <c r="G39" s="62">
        <f>SUM(G30:G38)</f>
        <v>99819.6</v>
      </c>
      <c r="H39" s="62">
        <f>SUM(H30:H38)</f>
        <v>99824.6</v>
      </c>
      <c r="J39" s="62">
        <f>SUM(J30:J38)</f>
        <v>3128.4</v>
      </c>
      <c r="K39" s="62">
        <f>SUM(K30:K38)</f>
        <v>3113.3</v>
      </c>
      <c r="M39" s="62">
        <f>SUM(M30:M38)</f>
        <v>31465.8</v>
      </c>
      <c r="N39" s="62">
        <f>SUM(N30:N38)</f>
        <v>31465.8</v>
      </c>
    </row>
    <row r="41" spans="1:14" ht="12.75">
      <c r="A41" s="95">
        <v>11000000</v>
      </c>
      <c r="B41" s="95"/>
      <c r="D41" s="95">
        <v>10000000</v>
      </c>
      <c r="E41" s="95"/>
      <c r="G41" s="94" t="s">
        <v>862</v>
      </c>
      <c r="H41" s="94"/>
      <c r="J41" s="94" t="s">
        <v>863</v>
      </c>
      <c r="K41" s="94"/>
      <c r="M41" s="94" t="s">
        <v>864</v>
      </c>
      <c r="N41" s="94"/>
    </row>
    <row r="42" spans="1:14" ht="12.75">
      <c r="A42">
        <v>2023</v>
      </c>
      <c r="B42">
        <v>2024</v>
      </c>
      <c r="D42">
        <v>2023</v>
      </c>
      <c r="E42">
        <v>2024</v>
      </c>
      <c r="G42">
        <v>2023</v>
      </c>
      <c r="H42">
        <v>2024</v>
      </c>
      <c r="J42">
        <v>2023</v>
      </c>
      <c r="K42">
        <v>2024</v>
      </c>
      <c r="M42">
        <v>2023</v>
      </c>
      <c r="N42">
        <v>2024</v>
      </c>
    </row>
    <row r="44" spans="1:14" ht="12.75">
      <c r="A44">
        <v>1089.8</v>
      </c>
      <c r="B44">
        <v>1089.8</v>
      </c>
      <c r="D44">
        <v>8845.9</v>
      </c>
      <c r="E44">
        <v>8407.4</v>
      </c>
      <c r="G44">
        <v>7782.3</v>
      </c>
      <c r="H44">
        <v>7572.3</v>
      </c>
      <c r="J44">
        <v>2686.2</v>
      </c>
      <c r="K44">
        <v>2440.4</v>
      </c>
      <c r="M44">
        <v>5040.2</v>
      </c>
      <c r="N44">
        <v>4331</v>
      </c>
    </row>
    <row r="45" spans="4:14" ht="12.75">
      <c r="D45">
        <v>1111.5</v>
      </c>
      <c r="E45">
        <v>1111.5</v>
      </c>
      <c r="J45">
        <v>11664.1</v>
      </c>
      <c r="K45">
        <v>11664.1</v>
      </c>
      <c r="M45">
        <v>80</v>
      </c>
      <c r="N45">
        <v>70</v>
      </c>
    </row>
    <row r="46" spans="10:11" ht="12.75">
      <c r="J46">
        <v>72668.4</v>
      </c>
      <c r="K46">
        <v>72668.4</v>
      </c>
    </row>
    <row r="47" spans="10:11" ht="12.75">
      <c r="J47">
        <v>2433.9</v>
      </c>
      <c r="K47">
        <v>2433.9</v>
      </c>
    </row>
    <row r="53" spans="1:14" ht="12.75">
      <c r="A53" s="62">
        <f>SUM(A44:A52)</f>
        <v>1089.8</v>
      </c>
      <c r="B53" s="62">
        <f>SUM(B44:B52)</f>
        <v>1089.8</v>
      </c>
      <c r="D53" s="62">
        <f>SUM(D44:D52)</f>
        <v>9957.4</v>
      </c>
      <c r="E53" s="62">
        <f>SUM(E44:E52)</f>
        <v>9518.9</v>
      </c>
      <c r="G53" s="62">
        <f>SUM(G44:G52)</f>
        <v>7782.3</v>
      </c>
      <c r="H53" s="62">
        <f>SUM(H44:H52)</f>
        <v>7572.3</v>
      </c>
      <c r="J53" s="62">
        <f>SUM(J44:J52)</f>
        <v>89452.59999999999</v>
      </c>
      <c r="K53" s="62">
        <f>SUM(K44:K52)</f>
        <v>89206.79999999999</v>
      </c>
      <c r="M53" s="62">
        <f>SUM(M44:M52)</f>
        <v>5120.2</v>
      </c>
      <c r="N53" s="62">
        <f>SUM(N44:N52)</f>
        <v>4401</v>
      </c>
    </row>
    <row r="56" spans="1:2" ht="12.75">
      <c r="A56" s="94" t="s">
        <v>865</v>
      </c>
      <c r="B56" s="94"/>
    </row>
    <row r="57" spans="1:2" ht="12.75">
      <c r="A57">
        <v>2023</v>
      </c>
      <c r="B57">
        <v>2024</v>
      </c>
    </row>
    <row r="59" spans="1:2" ht="12.75">
      <c r="A59">
        <v>1089.8</v>
      </c>
      <c r="B59">
        <v>1089.8</v>
      </c>
    </row>
    <row r="60" spans="1:2" ht="12.75">
      <c r="A60" s="61"/>
      <c r="B60" s="61"/>
    </row>
    <row r="61" spans="1:2" ht="12.75">
      <c r="A61" s="61">
        <v>1055</v>
      </c>
      <c r="B61" s="61"/>
    </row>
    <row r="62" spans="1:2" ht="12.75">
      <c r="A62" s="61">
        <v>1370</v>
      </c>
      <c r="B62" s="61">
        <v>1370</v>
      </c>
    </row>
    <row r="63" spans="1:2" ht="12.75">
      <c r="A63" s="61">
        <v>1000.4</v>
      </c>
      <c r="B63" s="61">
        <v>990.4</v>
      </c>
    </row>
    <row r="64" spans="1:2" ht="12.75">
      <c r="A64" s="61">
        <v>78447.6</v>
      </c>
      <c r="B64" s="61">
        <v>96936.9</v>
      </c>
    </row>
    <row r="65" spans="1:2" ht="12.75">
      <c r="A65" s="61">
        <v>3194</v>
      </c>
      <c r="B65" s="61">
        <v>3494</v>
      </c>
    </row>
    <row r="66" spans="1:2" ht="12.75">
      <c r="A66" s="61"/>
      <c r="B66" s="61"/>
    </row>
    <row r="67" spans="1:2" ht="12.75">
      <c r="A67" s="61"/>
      <c r="B67" s="61"/>
    </row>
    <row r="68" spans="1:2" ht="12.75">
      <c r="A68" s="62">
        <f>SUM(A59:A67)</f>
        <v>86156.8</v>
      </c>
      <c r="B68" s="62">
        <f>SUM(B59:B67)</f>
        <v>103881.09999999999</v>
      </c>
    </row>
  </sheetData>
  <sheetProtection/>
  <mergeCells count="16">
    <mergeCell ref="A41:B41"/>
    <mergeCell ref="D41:E41"/>
    <mergeCell ref="G41:H41"/>
    <mergeCell ref="J41:K41"/>
    <mergeCell ref="M41:N41"/>
    <mergeCell ref="A56:B56"/>
    <mergeCell ref="A1:C1"/>
    <mergeCell ref="D1:F1"/>
    <mergeCell ref="G1:I1"/>
    <mergeCell ref="J1:L1"/>
    <mergeCell ref="M1:O1"/>
    <mergeCell ref="A27:B27"/>
    <mergeCell ref="D27:E27"/>
    <mergeCell ref="G27:H27"/>
    <mergeCell ref="J27:K27"/>
    <mergeCell ref="M27:N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2023-10-27T05:02:24Z</cp:lastPrinted>
  <dcterms:created xsi:type="dcterms:W3CDTF">2007-10-11T12:08:51Z</dcterms:created>
  <dcterms:modified xsi:type="dcterms:W3CDTF">2023-12-12T08:17:24Z</dcterms:modified>
  <cp:category/>
  <cp:version/>
  <cp:contentType/>
  <cp:contentStatus/>
</cp:coreProperties>
</file>