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300" windowWidth="15180" windowHeight="2655" activeTab="0"/>
  </bookViews>
  <sheets>
    <sheet name="Лист2" sheetId="1" r:id="rId1"/>
  </sheets>
  <definedNames>
    <definedName name="_xlnm.Print_Area" localSheetId="0">'Лист2'!$A$1:$X$129</definedName>
  </definedNames>
  <calcPr fullCalcOnLoad="1"/>
</workbook>
</file>

<file path=xl/sharedStrings.xml><?xml version="1.0" encoding="utf-8"?>
<sst xmlns="http://schemas.openxmlformats.org/spreadsheetml/2006/main" count="1022" uniqueCount="241">
  <si>
    <t>Плата за выбросы загрязняющих веществ в атмосферный воздух стационарными объектами</t>
  </si>
  <si>
    <t>020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</si>
  <si>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</si>
  <si>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040</t>
  </si>
  <si>
    <t>Плата за размещение отходов производства и потребления</t>
  </si>
  <si>
    <t>Доходы от оказания платных услуг (работ) и компенсации затрат государства</t>
  </si>
  <si>
    <t>053</t>
  </si>
  <si>
    <t>2</t>
  </si>
  <si>
    <t>024</t>
  </si>
  <si>
    <t>Безвозмездные поступления</t>
  </si>
  <si>
    <t>ВСЕГО ДОХОДОВ :</t>
  </si>
  <si>
    <t>111</t>
  </si>
  <si>
    <t>Налоги на прибыль, доходы</t>
  </si>
  <si>
    <t>Налог на прибыль организаций</t>
  </si>
  <si>
    <t>Налог на прибыль организаций, зачисляемый в бюджеты субъектов РФ</t>
  </si>
  <si>
    <t>030</t>
  </si>
  <si>
    <t>Налог на доходы физических лиц</t>
  </si>
  <si>
    <t>Налоги на совокупный доход</t>
  </si>
  <si>
    <t>Государственная пошлина</t>
  </si>
  <si>
    <t>Платежи при пользовании природными ресурсами</t>
  </si>
  <si>
    <t>Штрафы, санкции, возмещение ущерба</t>
  </si>
  <si>
    <t>Код бюджетной классификации</t>
  </si>
  <si>
    <t>Наименование групп, подгрупп, статей, подстатей, элементов, программ (подпрограмм), кодов экономической классификации доходов</t>
  </si>
  <si>
    <t>№ строки</t>
  </si>
  <si>
    <t>код администратора</t>
  </si>
  <si>
    <t xml:space="preserve">код группы </t>
  </si>
  <si>
    <t xml:space="preserve">код статьи </t>
  </si>
  <si>
    <t xml:space="preserve">код подстатьи </t>
  </si>
  <si>
    <t xml:space="preserve">код элементов </t>
  </si>
  <si>
    <t>код программы (подпрограммы)</t>
  </si>
  <si>
    <t>код экономической классификации</t>
  </si>
  <si>
    <t>код подгруппы</t>
  </si>
  <si>
    <t>000</t>
  </si>
  <si>
    <t>00</t>
  </si>
  <si>
    <t>0000</t>
  </si>
  <si>
    <t>1</t>
  </si>
  <si>
    <t>01</t>
  </si>
  <si>
    <t>110</t>
  </si>
  <si>
    <t>012</t>
  </si>
  <si>
    <t>02</t>
  </si>
  <si>
    <t>05</t>
  </si>
  <si>
    <t>03</t>
  </si>
  <si>
    <t>08</t>
  </si>
  <si>
    <t>010</t>
  </si>
  <si>
    <t>140</t>
  </si>
  <si>
    <t>11</t>
  </si>
  <si>
    <t>Доходы от использования имущества, находящегося в государственной и муниципальной собственности</t>
  </si>
  <si>
    <t>120</t>
  </si>
  <si>
    <t>12</t>
  </si>
  <si>
    <t>14</t>
  </si>
  <si>
    <t>Доходы от продажи материальных и нематериальных активов</t>
  </si>
  <si>
    <t>16</t>
  </si>
  <si>
    <t>130</t>
  </si>
  <si>
    <t>ИТОГО ДОХОДОВ</t>
  </si>
  <si>
    <t>182</t>
  </si>
  <si>
    <t>( тыс.рублей)</t>
  </si>
  <si>
    <t>06</t>
  </si>
  <si>
    <t>430</t>
  </si>
  <si>
    <t>999</t>
  </si>
  <si>
    <t>094</t>
  </si>
  <si>
    <t>13</t>
  </si>
  <si>
    <t>025</t>
  </si>
  <si>
    <t>013</t>
  </si>
  <si>
    <t>Безвозмездные поступления от других бюджетов бюджетной системы Российской федерации</t>
  </si>
  <si>
    <t>Субсидии бюджетам субъектов Российской Федерации и муниципальных образований (межбюджетные субсидии)</t>
  </si>
  <si>
    <t xml:space="preserve">Субвенции бюджетам субъектов Российской Федерации и муниципальных образований </t>
  </si>
  <si>
    <t>Единый сельскохозяйственный налог</t>
  </si>
  <si>
    <t>7456</t>
  </si>
  <si>
    <t>7514</t>
  </si>
  <si>
    <t>7518</t>
  </si>
  <si>
    <t>7519</t>
  </si>
  <si>
    <t>7552</t>
  </si>
  <si>
    <t>7554</t>
  </si>
  <si>
    <t>7564</t>
  </si>
  <si>
    <t>7566</t>
  </si>
  <si>
    <t>7588</t>
  </si>
  <si>
    <t>7601</t>
  </si>
  <si>
    <t>7604</t>
  </si>
  <si>
    <t>137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</si>
  <si>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</si>
  <si>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физическими лицами в соответствии со  статьей 228 Налогового Кодекса Российской Федерации</t>
  </si>
  <si>
    <t>0001</t>
  </si>
  <si>
    <t>0002</t>
  </si>
  <si>
    <t>0003</t>
  </si>
  <si>
    <t>0004</t>
  </si>
  <si>
    <t>0006</t>
  </si>
  <si>
    <t>0007</t>
  </si>
  <si>
    <t>Налоговые и неналоговые доходы</t>
  </si>
  <si>
    <t>7429</t>
  </si>
  <si>
    <t>25</t>
  </si>
  <si>
    <t>35</t>
  </si>
  <si>
    <t>7517</t>
  </si>
  <si>
    <t>7570</t>
  </si>
  <si>
    <t>048</t>
  </si>
  <si>
    <t>30</t>
  </si>
  <si>
    <t>Государственная пошлина по делам, рассматриваемым в судах общей юрисдикции, мировыми судьями (за исключением Верховного Суда РФ)</t>
  </si>
  <si>
    <t>7409</t>
  </si>
  <si>
    <t>7408</t>
  </si>
  <si>
    <t>075</t>
  </si>
  <si>
    <t>Доходы от сдачи в аренду имущества, составляющего казну муниципальных районов (за исключением земельных участков)</t>
  </si>
  <si>
    <t>014</t>
  </si>
  <si>
    <t>09</t>
  </si>
  <si>
    <t>045</t>
  </si>
  <si>
    <t>29</t>
  </si>
  <si>
    <t>118</t>
  </si>
  <si>
    <t>40</t>
  </si>
  <si>
    <t>995</t>
  </si>
  <si>
    <t>Прочие доходы от компенсации затрат бюджетов муниципальных районов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</si>
  <si>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 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</si>
  <si>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</si>
  <si>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 xml:space="preserve">Доходы, получаемые в виде арендной платы, а так же средства от продажи права на заключение договоров аренды за земли находящиеся в собственности муниципальных районов (за исключением земельных участков муниципальных бюджетных и автономных учреждений) </t>
  </si>
  <si>
    <t>7649</t>
  </si>
  <si>
    <t>0008</t>
  </si>
  <si>
    <t>102</t>
  </si>
  <si>
    <t>10</t>
  </si>
  <si>
    <t>325</t>
  </si>
  <si>
    <t>Плата по соглашениям об установлении сервитута, заключенным органами местного самоуправления муниципальных районов,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муниципальных районов</t>
  </si>
  <si>
    <t xml:space="preserve">Прочие доходы от оказания платных услуг (работ) получателями средств бюджетов муниципальных районов
</t>
  </si>
  <si>
    <t>150</t>
  </si>
  <si>
    <t>Сумма на         2021 год</t>
  </si>
  <si>
    <t>20</t>
  </si>
  <si>
    <t>7488</t>
  </si>
  <si>
    <t>029</t>
  </si>
  <si>
    <t>7563</t>
  </si>
  <si>
    <t>Иные межбюджетные трансферты</t>
  </si>
  <si>
    <t xml:space="preserve">Межбюджетные трансферты, передаваемые бюджетам муниципальных районов из бюджетов поселений в части переданных полномочий по организации исполнения бюджета поселения и контроль за исполнением бюджета поселения  </t>
  </si>
  <si>
    <t xml:space="preserve">Межбюджетные трансферты, передаваемые бюджетам муниципальных районов из бюджетов поселений в части переданных полномочий в области мобилизационной подготовки  </t>
  </si>
  <si>
    <t xml:space="preserve">Межбюджетные трансферты, передаваемые бюджетам муниципальных районов из бюджетов поселений в части переданных полномочий в области культуры, молодежи и спорта      </t>
  </si>
  <si>
    <t xml:space="preserve">Межбюджетные трансферты, передаваемые бюджетам муниципальных районов из бюджетов поселений в части переданных полномочий по формированию и размещению муниципального заказа на поставку товаров, выполнение работ, оказание услуг    </t>
  </si>
  <si>
    <t xml:space="preserve">Межбюджетные трансферты, передаваемые бюджетам муниципальных районов из бюджетов поселений в части передаваемых полномочий по осуществлению внешнего муниципального финансового контроля </t>
  </si>
  <si>
    <t xml:space="preserve">Межбюджетные трансферты, передаваемые бюджетам муниципальных районов из бюджетов поселений в части передаваемых полномочий в области физкультуры и школьного спорта </t>
  </si>
  <si>
    <t>Межбюджетные трансферты, передаваемые бюджетам муниципальных районов из бюджетов поселений в части передаваемых полномочий по передаваемому отрицательному трансферту в бюджет края</t>
  </si>
  <si>
    <t>032</t>
  </si>
  <si>
    <t>Дотации бюджетам бюджетной системы Российской Федерации</t>
  </si>
  <si>
    <t>15</t>
  </si>
  <si>
    <t>Дотации бюджетам на поддержку мер по обеспечению сбалансированности бюджетов</t>
  </si>
  <si>
    <t>002</t>
  </si>
  <si>
    <t>0289</t>
  </si>
  <si>
    <t>011</t>
  </si>
  <si>
    <t>Налог, взимаемый с налогоплательщиков, выбравших в качестве объекта налогообложения доходы</t>
  </si>
  <si>
    <t>021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</si>
  <si>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</si>
  <si>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19</t>
  </si>
  <si>
    <t>Прочие дотации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</si>
  <si>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</si>
  <si>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153</t>
  </si>
  <si>
    <t>080</t>
  </si>
  <si>
    <t>006</t>
  </si>
  <si>
    <t>063</t>
  </si>
  <si>
    <t>439</t>
  </si>
  <si>
    <t>073</t>
  </si>
  <si>
    <t>083</t>
  </si>
  <si>
    <t>173</t>
  </si>
  <si>
    <t>193</t>
  </si>
  <si>
    <t>203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</si>
  <si>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</si>
  <si>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304</t>
  </si>
  <si>
    <t>Налог на доходы физических лиц в отношении доходов физических лиц, превышающих 5,0 млн рублей, в части, установленной для уплаты в федеральный бюджет</t>
  </si>
  <si>
    <t>041</t>
  </si>
  <si>
    <t>Плата за размещение отходов производства</t>
  </si>
  <si>
    <t>042</t>
  </si>
  <si>
    <t>Плата за размещение твердых коммунальных отходов</t>
  </si>
  <si>
    <t>313</t>
  </si>
  <si>
    <t>Плата по соглашениям об установлении сервитута, заключенным органами местного самоуправления муниципальных районов, органами местного самоуправления сельских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</si>
  <si>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154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</si>
  <si>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выявленные должностными лицами органов муниципального контроля</t>
  </si>
  <si>
    <t>7607</t>
  </si>
  <si>
    <t>7587</t>
  </si>
  <si>
    <t>7846</t>
  </si>
  <si>
    <t>2722</t>
  </si>
  <si>
    <t>Сумма на         2024  год</t>
  </si>
  <si>
    <t>Сумма на         2025 год</t>
  </si>
  <si>
    <t>04</t>
  </si>
  <si>
    <t xml:space="preserve"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
</t>
  </si>
  <si>
    <t xml:space="preserve"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
</t>
  </si>
  <si>
    <t xml:space="preserve"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
</t>
  </si>
  <si>
    <t>031</t>
  </si>
  <si>
    <t>050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</si>
  <si>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</si>
  <si>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 xml:space="preserve">Прочее возмещение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
</t>
  </si>
  <si>
    <t xml:space="preserve"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
</t>
  </si>
  <si>
    <t>143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</si>
  <si>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</si>
  <si>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 xml:space="preserve"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
</t>
  </si>
  <si>
    <t xml:space="preserve"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
</t>
  </si>
  <si>
    <t xml:space="preserve"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
</t>
  </si>
  <si>
    <t xml:space="preserve"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
</t>
  </si>
  <si>
    <t xml:space="preserve"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
</t>
  </si>
  <si>
    <t>Дотации бюджетам муниципальных образований края на поддержку мер по обеспечению сбалансированности бюджетов муниципальных образований края</t>
  </si>
  <si>
    <t>Прочие дотации бюджетам муниципальных районов (на частичную компенсацию расходов на оплату труда работников муниципальных учреждений)</t>
  </si>
  <si>
    <t>Прочие субсидии бюджетам муниципальных районов (на проведение работ в общеобразовательных организациях с целью приведения зданий и сооружений в соответствие требованиям надзорных органов)</t>
  </si>
  <si>
    <t>Прочие субсидии бюджетам муниципальных районов ( на комплектование книжных фондов библиотек)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</si>
  <si>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</si>
  <si>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519</t>
  </si>
  <si>
    <t>Субсидии бюджетам муниципальных районов на поддержку отрасли культуры</t>
  </si>
  <si>
    <t>Прочие субсидии бюджетам муниципальных районов (на поддержку деятельности муниципальных молодежных центров)</t>
  </si>
  <si>
    <t>Прочие субсидии бюджетам муниципальных районов (на реализацию муниципальных программ развития субъектов малого и среднего предпринимательства)</t>
  </si>
  <si>
    <t>Субвенции бюджетам муниципальных районов на осуществление первичного воинского учета органами местного самоуправления поселений, муниципальных и городских округов</t>
  </si>
  <si>
    <t xml:space="preserve"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</si>
  <si>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>Субвенции бюджетам муниципальных районов (на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стандартами)</t>
  </si>
  <si>
    <t>Субвенции бюджетам муниципальных районов (на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стандартами)</t>
  </si>
  <si>
    <t>Субвенции бюджетам муниципальных районов (на  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муниципальных общеобразовательных организациях,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стандартами)</t>
  </si>
  <si>
    <t>Субвенции бюджетам муниципальных районов (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стандартами)</t>
  </si>
  <si>
    <t>Субвенции бюджетам муниципальных районов ( на организацию и осуществление деятельности по опеке и попечительству в отношении совершеннолетних граждан, а также в сфере патронажа (в соответствии с Законом края от 11 июля 2019 года № 7-2988))</t>
  </si>
  <si>
    <t>Субвенции бюджетам муниципальных районов ( на 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(в соответствии с Законом края от 30 января 2014 года № 6-2056))</t>
  </si>
  <si>
    <t>Субвенции бюджетам муниципальных районов (на выполнение государственных полномочий по созданию и обеспечению деятельности административных комиссий (в соответствии с Законом края от 23 апреля 2009 года № 8-3170))</t>
  </si>
  <si>
    <t xml:space="preserve">Субвенции бюджетам муниципальных районов (на выполнение отдельных государственных полномочий по решению вопросов поддержки сельскохозяйственного производства (в соответствии с Законом края от 27 декабря 2005 года № 17-4397)) </t>
  </si>
  <si>
    <t>Субвенции бюджетам муниципальных районов (на выполнение отдельных государственных полномочий по организации проведения мероприятий по отлову и содержанию безнадзорных животных (в соответствии с Законом края от 13 июня 2013 года № 4-1402))</t>
  </si>
  <si>
    <t>Субвенции бюджетам муниципальных районов (на осуществление государственных полномочий в области архивного дела  (в соответствии с Законом края от 21 декабря 2010 года № 11-5564))</t>
  </si>
  <si>
    <t>Субвенции бюджетам муниципальных районов (на осуществление государственных полномочий по организации и осуществлению деятельности по опеке и попечительству в отношении несовершеннолетних (в соответствии с Законом края от 20 декабря 2007 года № 4-1089))</t>
  </si>
  <si>
    <t xml:space="preserve">Субвенции бюджетам муниципальных районов (на исполнение государственных полномочий по осуществлению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(в соответствии с Законом края от 27 декабря 2005 года № 17-4379)) </t>
  </si>
  <si>
    <t>Субвенции бюджетам муниципальных районов (на обеспечение питанием обучающихся в муниципальных и частных общеобразовательных организациях по имеющим государственную аккредитацию основным общеобразовательным программам без взимания платы (в соответствии с Законом края от 27 декабря 2005 года № 17-4377))</t>
  </si>
  <si>
    <t>Субвенции бюджетам муниципальных районов (на   реализацию отдельных мер по обеспечению ограничения платы граждан за коммунальные услуги (в соответствии с Законом края от 1 декабря 2014 года № 7-2839))</t>
  </si>
  <si>
    <t>Субвенции бюджетам муниципальных районов (на  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лиц, которые относились к категории детей-сирот и детей, оставшихся без попечения родителей, лиц из числа детей-сирот и детей, оставшихся без попечения родителей, и достигли возраста 23 лет (в соответствии с Законом края от 24 декабря 2009 года № 9-4225))</t>
  </si>
  <si>
    <t>Субвенции бюджетам муниципальных районов (на реализацию государственных полномочий по расчету и предоставлению дотаций поселениям, входящим в состав муниципального района края (в соответствии с Законом края от 29 ноября 2005 года № 16-4081))</t>
  </si>
  <si>
    <t>Субвенции бюджетам муниципальных районов (на  осуществление государственных полномочий по созданию и обеспечению деятельности комиссий по делам несовершеннолетних и защите их прав (в соответствии с Законом края от 26 декабря 2006 года № 21-5589))</t>
  </si>
  <si>
    <t>Субвенции бюджетам муниципальных районов (на  осуществление государственных полномочий по обеспечению отдыха и оздоровления детей (в соответствии с Законом края от 19 апреля 2018 года № 5-1533))</t>
  </si>
  <si>
    <t xml:space="preserve">Субвенции бюджетам муниципальных районов (на осуществление отдельных государственных полномочий по обеспечению предоставления меры социальной поддержки гражданам, достигшим возраста 23 лет и старше, имевшим в соответствии с федеральным законодательством статус детей-сирот, детей, оставшихся без попечения родителей, лиц из числа детей-сирот и детей, оставшихся без попечения родителей (в соответствии с Законом края от 8 июля 2021 года № 11-5284)) </t>
  </si>
  <si>
    <t xml:space="preserve">Субвенции бюджетам муниципальных образований (по предоставлению компенсации родителям (законным представителям) детей, посещающих образовательные организации, реализующие образовательную программу дошкольного образования (в соответствии с Законом края от 29 марта 2007 года № 22-6015)) </t>
  </si>
  <si>
    <t>Налог, взимаемый в связи с применением патентной системы налогообложения, зачисляемый в бюджеты муниципальных районов</t>
  </si>
  <si>
    <t>Доходы  бюджета муниципального района на 2024 год и плановый период 2025- 2026 годов</t>
  </si>
  <si>
    <t>Сумма на         2026 год</t>
  </si>
  <si>
    <t>Доходы от налога на прибыль организаций, уплаченного налогоплательщиками, которые до 1 января 2023 года являлись участниками консолидированной группы налогоплательщиков, подлежащие зачислению в бюджеты субъектов Российской Федерации по нормативу, установленному Бюджетным кодексом Российской Федерации, распределяемые уполномоченным органом Федерального казначейства между бюджетами субъектов Российской Федерации по нормативам, установленным федеральным законом о федеральном бюджете</t>
  </si>
  <si>
    <t>Налог на прибыль организаций, уплаченный налогоплательщиками, которые до 1 января 2023 года являлись участниками консолидированной группы налогоплательщиков, зачисляемый в бюджеты субъектов Российской Федерации в соответствии с нормативом, установленным абзацем вторым пункта 2 статьи 56 Бюджетного кодекса Российской Федерации, распределяемый уполномоченным органом Федерального казначейства между бюджетами субъектов Российской Федерации и местными бюджетами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</si>
  <si>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</si>
  <si>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</si>
  <si>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</si>
  <si>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</si>
  <si>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17</t>
  </si>
  <si>
    <t>Прочие неналоговые доходы</t>
  </si>
  <si>
    <t>180</t>
  </si>
  <si>
    <t xml:space="preserve">Прочие неналоговые доходы бюджетов муниципальных районов
</t>
  </si>
  <si>
    <t xml:space="preserve">Безвозмездные поступления от негосударственных организаций </t>
  </si>
  <si>
    <t>Поступления от денежных пожертвований, предоставляемых негосударственными организациями получателям средств бюджетов муниципальных районов</t>
  </si>
  <si>
    <t xml:space="preserve">Возврат остатков субсидий, субвенций и иных межбюджетных трансфертов, имеющих целевое назначение, прошлых лет </t>
  </si>
  <si>
    <t>60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</si>
  <si>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</si>
  <si>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Доходы от приватизации имущества, находящегося в собственности муниципальных районов, в части приватизации нефинансовых активов имущества казны</t>
  </si>
  <si>
    <t>7582</t>
  </si>
  <si>
    <t>Прочие субсидии бюджетам муниципальных районов (на приведение зданий и сооружений организаций, реализующих образовательные программы дошкольного образования, в соответствие с требованиями законодательства)</t>
  </si>
  <si>
    <t xml:space="preserve">Приложение № 2                                                                                к  Решению Большеулуйского районного Совета   депутатов от   12.12.2023             № 133 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</si>
</sst>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"/>
    <numFmt numFmtId="175" formatCode="0.00000"/>
    <numFmt numFmtId="176" formatCode="0.000000"/>
    <numFmt numFmtId="177" formatCode="0.0000000"/>
    <numFmt numFmtId="178" formatCode="#,##0.000"/>
    <numFmt numFmtId="179" formatCode="?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</numFmts>
  <fonts count="49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sz val="8"/>
      <color indexed="8"/>
      <name val="Calibri"/>
      <family val="2"/>
    </font>
    <font>
      <sz val="12"/>
      <name val="Times New Roman"/>
      <family val="1"/>
    </font>
    <font>
      <b/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2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1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8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9" fillId="0" borderId="0">
      <alignment/>
      <protection/>
    </xf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102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32" borderId="0" xfId="0" applyFont="1" applyFill="1" applyAlignment="1">
      <alignment/>
    </xf>
    <xf numFmtId="0" fontId="0" fillId="10" borderId="0" xfId="0" applyFill="1" applyAlignment="1">
      <alignment/>
    </xf>
    <xf numFmtId="1" fontId="2" fillId="10" borderId="0" xfId="0" applyNumberFormat="1" applyFont="1" applyFill="1" applyBorder="1" applyAlignment="1" applyProtection="1">
      <alignment horizontal="right" wrapText="1"/>
      <protection locked="0"/>
    </xf>
    <xf numFmtId="0" fontId="3" fillId="10" borderId="0" xfId="0" applyFont="1" applyFill="1" applyAlignment="1">
      <alignment/>
    </xf>
    <xf numFmtId="0" fontId="0" fillId="10" borderId="0" xfId="0" applyFont="1" applyFill="1" applyAlignment="1">
      <alignment/>
    </xf>
    <xf numFmtId="0" fontId="0" fillId="32" borderId="0" xfId="0" applyFill="1" applyAlignment="1">
      <alignment/>
    </xf>
    <xf numFmtId="0" fontId="0" fillId="0" borderId="0" xfId="0" applyFill="1" applyAlignment="1">
      <alignment horizontal="right"/>
    </xf>
    <xf numFmtId="0" fontId="0" fillId="10" borderId="0" xfId="0" applyFill="1" applyAlignment="1">
      <alignment horizontal="right"/>
    </xf>
    <xf numFmtId="2" fontId="2" fillId="10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3" fillId="10" borderId="0" xfId="0" applyFont="1" applyFill="1" applyAlignment="1">
      <alignment horizontal="right"/>
    </xf>
    <xf numFmtId="0" fontId="0" fillId="0" borderId="0" xfId="0" applyFont="1" applyFill="1" applyAlignment="1">
      <alignment horizontal="right"/>
    </xf>
    <xf numFmtId="0" fontId="0" fillId="0" borderId="0" xfId="0" applyAlignment="1">
      <alignment horizontal="right"/>
    </xf>
    <xf numFmtId="49" fontId="2" fillId="32" borderId="10" xfId="0" applyNumberFormat="1" applyFont="1" applyFill="1" applyBorder="1" applyAlignment="1">
      <alignment horizontal="center" vertical="center"/>
    </xf>
    <xf numFmtId="0" fontId="0" fillId="32" borderId="0" xfId="0" applyFont="1" applyFill="1" applyAlignment="1">
      <alignment horizontal="right"/>
    </xf>
    <xf numFmtId="0" fontId="0" fillId="32" borderId="0" xfId="0" applyFont="1" applyFill="1" applyAlignment="1">
      <alignment/>
    </xf>
    <xf numFmtId="0" fontId="0" fillId="32" borderId="0" xfId="0" applyFill="1" applyAlignment="1">
      <alignment horizontal="right"/>
    </xf>
    <xf numFmtId="0" fontId="0" fillId="32" borderId="0" xfId="0" applyFont="1" applyFill="1" applyAlignment="1">
      <alignment horizontal="right"/>
    </xf>
    <xf numFmtId="0" fontId="0" fillId="32" borderId="0" xfId="0" applyFont="1" applyFill="1" applyAlignment="1">
      <alignment/>
    </xf>
    <xf numFmtId="0" fontId="3" fillId="32" borderId="0" xfId="0" applyFont="1" applyFill="1" applyAlignment="1">
      <alignment horizontal="right"/>
    </xf>
    <xf numFmtId="0" fontId="3" fillId="32" borderId="0" xfId="0" applyFont="1" applyFill="1" applyAlignment="1">
      <alignment/>
    </xf>
    <xf numFmtId="0" fontId="2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Alignment="1">
      <alignment/>
    </xf>
    <xf numFmtId="4" fontId="2" fillId="0" borderId="0" xfId="0" applyNumberFormat="1" applyFont="1" applyFill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Alignment="1">
      <alignment/>
    </xf>
    <xf numFmtId="49" fontId="2" fillId="0" borderId="10" xfId="0" applyNumberFormat="1" applyFont="1" applyFill="1" applyBorder="1" applyAlignment="1">
      <alignment horizontal="center"/>
    </xf>
    <xf numFmtId="49" fontId="0" fillId="0" borderId="0" xfId="0" applyNumberFormat="1" applyFill="1" applyAlignment="1">
      <alignment horizontal="right"/>
    </xf>
    <xf numFmtId="49" fontId="0" fillId="0" borderId="0" xfId="0" applyNumberFormat="1" applyFill="1" applyAlignment="1">
      <alignment/>
    </xf>
    <xf numFmtId="4" fontId="2" fillId="0" borderId="10" xfId="0" applyNumberFormat="1" applyFont="1" applyFill="1" applyBorder="1" applyAlignment="1">
      <alignment/>
    </xf>
    <xf numFmtId="49" fontId="2" fillId="0" borderId="10" xfId="0" applyNumberFormat="1" applyFont="1" applyFill="1" applyBorder="1" applyAlignment="1">
      <alignment horizontal="center" wrapText="1"/>
    </xf>
    <xf numFmtId="2" fontId="4" fillId="32" borderId="0" xfId="0" applyNumberFormat="1" applyFont="1" applyFill="1" applyBorder="1" applyAlignment="1">
      <alignment horizontal="center" vertical="center" wrapText="1"/>
    </xf>
    <xf numFmtId="184" fontId="0" fillId="0" borderId="0" xfId="0" applyNumberFormat="1" applyFont="1" applyFill="1" applyAlignment="1">
      <alignment/>
    </xf>
    <xf numFmtId="2" fontId="2" fillId="0" borderId="0" xfId="0" applyNumberFormat="1" applyFont="1" applyFill="1" applyAlignment="1">
      <alignment/>
    </xf>
    <xf numFmtId="2" fontId="2" fillId="33" borderId="0" xfId="0" applyNumberFormat="1" applyFont="1" applyFill="1" applyAlignment="1">
      <alignment/>
    </xf>
    <xf numFmtId="2" fontId="2" fillId="33" borderId="0" xfId="0" applyNumberFormat="1" applyFont="1" applyFill="1" applyBorder="1" applyAlignment="1">
      <alignment/>
    </xf>
    <xf numFmtId="2" fontId="2" fillId="33" borderId="0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2" fontId="0" fillId="0" borderId="0" xfId="0" applyNumberFormat="1" applyFill="1" applyAlignment="1">
      <alignment/>
    </xf>
    <xf numFmtId="2" fontId="3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2" fontId="0" fillId="32" borderId="0" xfId="0" applyNumberFormat="1" applyFill="1" applyAlignment="1">
      <alignment/>
    </xf>
    <xf numFmtId="2" fontId="0" fillId="32" borderId="0" xfId="0" applyNumberFormat="1" applyFont="1" applyFill="1" applyAlignment="1">
      <alignment/>
    </xf>
    <xf numFmtId="2" fontId="0" fillId="34" borderId="0" xfId="0" applyNumberFormat="1" applyFill="1" applyAlignment="1">
      <alignment/>
    </xf>
    <xf numFmtId="2" fontId="0" fillId="34" borderId="0" xfId="0" applyNumberFormat="1" applyFont="1" applyFill="1" applyAlignment="1">
      <alignment/>
    </xf>
    <xf numFmtId="2" fontId="0" fillId="34" borderId="0" xfId="0" applyNumberFormat="1" applyFont="1" applyFill="1" applyAlignment="1">
      <alignment/>
    </xf>
    <xf numFmtId="2" fontId="0" fillId="0" borderId="0" xfId="0" applyNumberFormat="1" applyFill="1" applyAlignment="1">
      <alignment wrapText="1" shrinkToFit="1"/>
    </xf>
    <xf numFmtId="0" fontId="3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49" fontId="2" fillId="33" borderId="10" xfId="0" applyNumberFormat="1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 vertical="center"/>
    </xf>
    <xf numFmtId="49" fontId="6" fillId="33" borderId="10" xfId="0" applyNumberFormat="1" applyFont="1" applyFill="1" applyBorder="1" applyAlignment="1">
      <alignment horizontal="center" vertical="center" wrapText="1"/>
    </xf>
    <xf numFmtId="0" fontId="6" fillId="33" borderId="10" xfId="0" applyNumberFormat="1" applyFont="1" applyFill="1" applyBorder="1" applyAlignment="1">
      <alignment horizontal="left" vertical="center" wrapText="1"/>
    </xf>
    <xf numFmtId="184" fontId="6" fillId="33" borderId="10" xfId="0" applyNumberFormat="1" applyFont="1" applyFill="1" applyBorder="1" applyAlignment="1">
      <alignment horizontal="center" vertical="center" wrapText="1"/>
    </xf>
    <xf numFmtId="49" fontId="11" fillId="33" borderId="10" xfId="0" applyNumberFormat="1" applyFont="1" applyFill="1" applyBorder="1" applyAlignment="1">
      <alignment horizontal="center" vertical="center" wrapText="1"/>
    </xf>
    <xf numFmtId="0" fontId="11" fillId="33" borderId="10" xfId="0" applyNumberFormat="1" applyFont="1" applyFill="1" applyBorder="1" applyAlignment="1">
      <alignment horizontal="left" vertical="center" wrapText="1"/>
    </xf>
    <xf numFmtId="184" fontId="11" fillId="33" borderId="10" xfId="0" applyNumberFormat="1" applyFont="1" applyFill="1" applyBorder="1" applyAlignment="1">
      <alignment horizontal="center" vertical="center" wrapText="1"/>
    </xf>
    <xf numFmtId="184" fontId="11" fillId="33" borderId="10" xfId="0" applyNumberFormat="1" applyFont="1" applyFill="1" applyBorder="1" applyAlignment="1">
      <alignment horizontal="center" vertical="center"/>
    </xf>
    <xf numFmtId="0" fontId="47" fillId="33" borderId="10" xfId="0" applyNumberFormat="1" applyFont="1" applyFill="1" applyBorder="1" applyAlignment="1" quotePrefix="1">
      <alignment horizontal="left" vertical="top" wrapText="1"/>
    </xf>
    <xf numFmtId="0" fontId="11" fillId="33" borderId="10" xfId="0" applyNumberFormat="1" applyFont="1" applyFill="1" applyBorder="1" applyAlignment="1">
      <alignment vertical="top" wrapText="1"/>
    </xf>
    <xf numFmtId="0" fontId="11" fillId="33" borderId="10" xfId="0" applyFont="1" applyFill="1" applyBorder="1" applyAlignment="1">
      <alignment horizontal="justify" vertical="center" wrapText="1"/>
    </xf>
    <xf numFmtId="0" fontId="11" fillId="33" borderId="0" xfId="0" applyFont="1" applyFill="1" applyAlignment="1">
      <alignment horizontal="justify" vertical="center" wrapText="1"/>
    </xf>
    <xf numFmtId="0" fontId="48" fillId="33" borderId="10" xfId="0" applyFont="1" applyFill="1" applyBorder="1" applyAlignment="1">
      <alignment horizontal="justify" vertical="center" wrapText="1"/>
    </xf>
    <xf numFmtId="0" fontId="48" fillId="33" borderId="10" xfId="0" applyFont="1" applyFill="1" applyBorder="1" applyAlignment="1">
      <alignment horizontal="justify" vertical="center"/>
    </xf>
    <xf numFmtId="0" fontId="6" fillId="33" borderId="10" xfId="0" applyNumberFormat="1" applyFont="1" applyFill="1" applyBorder="1" applyAlignment="1">
      <alignment horizontal="center" vertical="center" wrapText="1"/>
    </xf>
    <xf numFmtId="2" fontId="6" fillId="33" borderId="10" xfId="0" applyNumberFormat="1" applyFont="1" applyFill="1" applyBorder="1" applyAlignment="1">
      <alignment horizontal="center" vertical="center"/>
    </xf>
    <xf numFmtId="184" fontId="6" fillId="33" borderId="10" xfId="0" applyNumberFormat="1" applyFont="1" applyFill="1" applyBorder="1" applyAlignment="1">
      <alignment horizontal="center" vertical="center"/>
    </xf>
    <xf numFmtId="49" fontId="6" fillId="33" borderId="10" xfId="0" applyNumberFormat="1" applyFont="1" applyFill="1" applyBorder="1" applyAlignment="1">
      <alignment horizontal="center" vertical="center"/>
    </xf>
    <xf numFmtId="0" fontId="6" fillId="33" borderId="10" xfId="0" applyNumberFormat="1" applyFont="1" applyFill="1" applyBorder="1" applyAlignment="1">
      <alignment wrapText="1"/>
    </xf>
    <xf numFmtId="49" fontId="6" fillId="33" borderId="10" xfId="0" applyNumberFormat="1" applyFont="1" applyFill="1" applyBorder="1" applyAlignment="1">
      <alignment horizontal="center" vertical="top"/>
    </xf>
    <xf numFmtId="0" fontId="6" fillId="33" borderId="10" xfId="0" applyNumberFormat="1" applyFont="1" applyFill="1" applyBorder="1" applyAlignment="1">
      <alignment vertical="top" wrapText="1"/>
    </xf>
    <xf numFmtId="49" fontId="11" fillId="33" borderId="10" xfId="0" applyNumberFormat="1" applyFont="1" applyFill="1" applyBorder="1" applyAlignment="1">
      <alignment horizontal="center" vertical="top"/>
    </xf>
    <xf numFmtId="0" fontId="11" fillId="33" borderId="10" xfId="55" applyNumberFormat="1" applyFont="1" applyFill="1" applyBorder="1" applyAlignment="1">
      <alignment horizontal="left" vertical="top" wrapText="1"/>
      <protection/>
    </xf>
    <xf numFmtId="0" fontId="11" fillId="33" borderId="10" xfId="0" applyNumberFormat="1" applyFont="1" applyFill="1" applyBorder="1" applyAlignment="1">
      <alignment wrapText="1"/>
    </xf>
    <xf numFmtId="49" fontId="11" fillId="33" borderId="10" xfId="0" applyNumberFormat="1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wrapText="1"/>
    </xf>
    <xf numFmtId="0" fontId="11" fillId="33" borderId="11" xfId="0" applyFont="1" applyFill="1" applyBorder="1" applyAlignment="1">
      <alignment horizontal="left" vertical="center" wrapText="1" shrinkToFit="1"/>
    </xf>
    <xf numFmtId="184" fontId="6" fillId="33" borderId="10" xfId="0" applyNumberFormat="1" applyFont="1" applyFill="1" applyBorder="1" applyAlignment="1">
      <alignment horizontal="center"/>
    </xf>
    <xf numFmtId="0" fontId="12" fillId="33" borderId="10" xfId="0" applyFont="1" applyFill="1" applyBorder="1" applyAlignment="1">
      <alignment horizontal="center"/>
    </xf>
    <xf numFmtId="0" fontId="11" fillId="33" borderId="10" xfId="0" applyFont="1" applyFill="1" applyBorder="1" applyAlignment="1">
      <alignment horizontal="left" vertical="center" wrapText="1" shrinkToFit="1"/>
    </xf>
    <xf numFmtId="0" fontId="47" fillId="33" borderId="10" xfId="0" applyNumberFormat="1" applyFont="1" applyFill="1" applyBorder="1" applyAlignment="1" quotePrefix="1">
      <alignment horizontal="left" vertical="top" wrapText="1"/>
    </xf>
    <xf numFmtId="184" fontId="11" fillId="33" borderId="12" xfId="0" applyNumberFormat="1" applyFont="1" applyFill="1" applyBorder="1" applyAlignment="1">
      <alignment horizontal="center" vertical="center"/>
    </xf>
    <xf numFmtId="172" fontId="11" fillId="33" borderId="10" xfId="0" applyNumberFormat="1" applyFont="1" applyFill="1" applyBorder="1" applyAlignment="1" quotePrefix="1">
      <alignment horizontal="center" vertical="center" wrapText="1"/>
    </xf>
    <xf numFmtId="2" fontId="11" fillId="33" borderId="13" xfId="0" applyNumberFormat="1" applyFont="1" applyFill="1" applyBorder="1" applyAlignment="1" quotePrefix="1">
      <alignment horizontal="center" vertical="center" wrapText="1"/>
    </xf>
    <xf numFmtId="4" fontId="2" fillId="0" borderId="0" xfId="0" applyNumberFormat="1" applyFont="1" applyAlignment="1">
      <alignment horizontal="left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textRotation="90" wrapText="1"/>
    </xf>
    <xf numFmtId="4" fontId="5" fillId="0" borderId="0" xfId="0" applyNumberFormat="1" applyFont="1" applyFill="1" applyAlignment="1">
      <alignment horizontal="left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textRotation="90"/>
    </xf>
    <xf numFmtId="0" fontId="2" fillId="0" borderId="10" xfId="0" applyFont="1" applyFill="1" applyBorder="1" applyAlignment="1">
      <alignment horizontal="center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62"/>
  <sheetViews>
    <sheetView tabSelected="1" view="pageBreakPreview" zoomScaleSheetLayoutView="100" zoomScalePageLayoutView="0" workbookViewId="0" topLeftCell="A1">
      <selection activeCell="N18" sqref="N18"/>
    </sheetView>
  </sheetViews>
  <sheetFormatPr defaultColWidth="9.00390625" defaultRowHeight="12.75"/>
  <cols>
    <col min="1" max="1" width="4.875" style="11" customWidth="1"/>
    <col min="2" max="2" width="5.125" style="0" customWidth="1"/>
    <col min="3" max="4" width="4.25390625" style="0" customWidth="1"/>
    <col min="5" max="5" width="5.125" style="0" customWidth="1"/>
    <col min="6" max="6" width="4.75390625" style="0" customWidth="1"/>
    <col min="7" max="7" width="5.625" style="0" customWidth="1"/>
    <col min="8" max="8" width="5.25390625" style="0" customWidth="1"/>
    <col min="9" max="9" width="7.375" style="0" customWidth="1"/>
    <col min="10" max="10" width="62.875" style="31" customWidth="1"/>
    <col min="11" max="11" width="13.875" style="33" customWidth="1"/>
    <col min="12" max="12" width="0.37109375" style="34" hidden="1" customWidth="1"/>
    <col min="13" max="13" width="9.125" style="34" hidden="1" customWidth="1"/>
    <col min="14" max="14" width="12.375" style="34" customWidth="1"/>
    <col min="15" max="15" width="14.125" style="34" customWidth="1"/>
    <col min="16" max="16" width="13.75390625" style="19" hidden="1" customWidth="1"/>
    <col min="17" max="17" width="9.125" style="0" hidden="1" customWidth="1"/>
    <col min="18" max="18" width="0.12890625" style="0" hidden="1" customWidth="1"/>
    <col min="19" max="19" width="12.625" style="0" hidden="1" customWidth="1"/>
    <col min="20" max="20" width="11.00390625" style="0" hidden="1" customWidth="1"/>
    <col min="21" max="21" width="12.75390625" style="0" hidden="1" customWidth="1"/>
    <col min="22" max="22" width="10.00390625" style="0" hidden="1" customWidth="1"/>
    <col min="23" max="23" width="10.25390625" style="0" hidden="1" customWidth="1"/>
    <col min="24" max="24" width="9.125" style="0" hidden="1" customWidth="1"/>
  </cols>
  <sheetData>
    <row r="1" spans="11:15" ht="45" customHeight="1">
      <c r="K1" s="95" t="s">
        <v>240</v>
      </c>
      <c r="L1" s="95"/>
      <c r="M1" s="95"/>
      <c r="N1" s="95"/>
      <c r="O1" s="95"/>
    </row>
    <row r="2" spans="1:16" s="3" customFormat="1" ht="49.5" customHeight="1" hidden="1">
      <c r="A2" s="6"/>
      <c r="B2" s="4"/>
      <c r="C2" s="4"/>
      <c r="D2" s="4"/>
      <c r="E2" s="4"/>
      <c r="F2" s="4"/>
      <c r="G2" s="4"/>
      <c r="H2" s="4"/>
      <c r="I2" s="4"/>
      <c r="J2" s="29"/>
      <c r="K2" s="98"/>
      <c r="L2" s="98"/>
      <c r="M2" s="98"/>
      <c r="N2" s="98"/>
      <c r="O2" s="98"/>
      <c r="P2" s="12"/>
    </row>
    <row r="3" spans="1:16" s="3" customFormat="1" ht="15.75">
      <c r="A3" s="6"/>
      <c r="B3" s="4"/>
      <c r="C3" s="4"/>
      <c r="D3" s="4"/>
      <c r="E3" s="4"/>
      <c r="F3" s="4"/>
      <c r="G3" s="4"/>
      <c r="H3" s="4"/>
      <c r="I3" s="4"/>
      <c r="J3" s="30" t="s">
        <v>220</v>
      </c>
      <c r="K3" s="32"/>
      <c r="L3" s="32"/>
      <c r="M3" s="32"/>
      <c r="N3" s="32"/>
      <c r="O3" s="32"/>
      <c r="P3" s="12"/>
    </row>
    <row r="4" spans="1:16" s="3" customFormat="1" ht="12.75">
      <c r="A4" s="6"/>
      <c r="B4" s="4"/>
      <c r="C4" s="4"/>
      <c r="D4" s="4"/>
      <c r="E4" s="4"/>
      <c r="F4" s="4"/>
      <c r="G4" s="4"/>
      <c r="H4" s="4"/>
      <c r="I4" s="4"/>
      <c r="J4" s="28"/>
      <c r="K4" s="32"/>
      <c r="L4" s="32"/>
      <c r="M4" s="32"/>
      <c r="N4" s="32"/>
      <c r="O4" s="32"/>
      <c r="P4" s="12"/>
    </row>
    <row r="5" spans="1:16" s="3" customFormat="1" ht="12.75">
      <c r="A5" s="6"/>
      <c r="B5" s="4"/>
      <c r="C5" s="4"/>
      <c r="D5" s="4"/>
      <c r="E5" s="4"/>
      <c r="F5" s="4"/>
      <c r="G5" s="4"/>
      <c r="H5" s="4"/>
      <c r="I5" s="4"/>
      <c r="J5" s="28"/>
      <c r="K5" s="32"/>
      <c r="L5" s="32"/>
      <c r="M5" s="32"/>
      <c r="N5" s="32"/>
      <c r="O5" s="32" t="s">
        <v>55</v>
      </c>
      <c r="P5" s="12"/>
    </row>
    <row r="6" spans="1:16" s="3" customFormat="1" ht="12.75" customHeight="1">
      <c r="A6" s="100" t="s">
        <v>23</v>
      </c>
      <c r="B6" s="101" t="s">
        <v>21</v>
      </c>
      <c r="C6" s="101"/>
      <c r="D6" s="101"/>
      <c r="E6" s="101"/>
      <c r="F6" s="101"/>
      <c r="G6" s="101"/>
      <c r="H6" s="101"/>
      <c r="I6" s="101"/>
      <c r="J6" s="96" t="s">
        <v>22</v>
      </c>
      <c r="K6" s="99" t="s">
        <v>170</v>
      </c>
      <c r="L6" s="99" t="s">
        <v>119</v>
      </c>
      <c r="M6" s="38"/>
      <c r="N6" s="99" t="s">
        <v>171</v>
      </c>
      <c r="O6" s="99" t="s">
        <v>221</v>
      </c>
      <c r="P6" s="12"/>
    </row>
    <row r="7" spans="1:16" s="3" customFormat="1" ht="12.75">
      <c r="A7" s="100"/>
      <c r="B7" s="97" t="s">
        <v>24</v>
      </c>
      <c r="C7" s="97" t="s">
        <v>25</v>
      </c>
      <c r="D7" s="97" t="s">
        <v>31</v>
      </c>
      <c r="E7" s="97" t="s">
        <v>26</v>
      </c>
      <c r="F7" s="97" t="s">
        <v>27</v>
      </c>
      <c r="G7" s="97" t="s">
        <v>28</v>
      </c>
      <c r="H7" s="97" t="s">
        <v>29</v>
      </c>
      <c r="I7" s="97" t="s">
        <v>30</v>
      </c>
      <c r="J7" s="96"/>
      <c r="K7" s="99"/>
      <c r="L7" s="99"/>
      <c r="M7" s="38"/>
      <c r="N7" s="99"/>
      <c r="O7" s="99"/>
      <c r="P7" s="12"/>
    </row>
    <row r="8" spans="1:16" s="3" customFormat="1" ht="12.75">
      <c r="A8" s="100"/>
      <c r="B8" s="97"/>
      <c r="C8" s="97"/>
      <c r="D8" s="97"/>
      <c r="E8" s="97"/>
      <c r="F8" s="97"/>
      <c r="G8" s="97"/>
      <c r="H8" s="97"/>
      <c r="I8" s="97"/>
      <c r="J8" s="96"/>
      <c r="K8" s="99"/>
      <c r="L8" s="99"/>
      <c r="M8" s="38"/>
      <c r="N8" s="99"/>
      <c r="O8" s="99"/>
      <c r="P8" s="12"/>
    </row>
    <row r="9" spans="1:16" s="3" customFormat="1" ht="12.75">
      <c r="A9" s="100"/>
      <c r="B9" s="97"/>
      <c r="C9" s="97"/>
      <c r="D9" s="97"/>
      <c r="E9" s="97"/>
      <c r="F9" s="97"/>
      <c r="G9" s="97"/>
      <c r="H9" s="97"/>
      <c r="I9" s="97"/>
      <c r="J9" s="96"/>
      <c r="K9" s="99"/>
      <c r="L9" s="99"/>
      <c r="M9" s="38"/>
      <c r="N9" s="99"/>
      <c r="O9" s="99"/>
      <c r="P9" s="12"/>
    </row>
    <row r="10" spans="1:16" s="3" customFormat="1" ht="12.75">
      <c r="A10" s="100"/>
      <c r="B10" s="97"/>
      <c r="C10" s="97"/>
      <c r="D10" s="97"/>
      <c r="E10" s="97"/>
      <c r="F10" s="97"/>
      <c r="G10" s="97"/>
      <c r="H10" s="97"/>
      <c r="I10" s="97"/>
      <c r="J10" s="96"/>
      <c r="K10" s="99"/>
      <c r="L10" s="99"/>
      <c r="M10" s="38"/>
      <c r="N10" s="99"/>
      <c r="O10" s="99"/>
      <c r="P10" s="12"/>
    </row>
    <row r="11" spans="1:16" s="3" customFormat="1" ht="12.75">
      <c r="A11" s="100"/>
      <c r="B11" s="97"/>
      <c r="C11" s="97"/>
      <c r="D11" s="97"/>
      <c r="E11" s="97"/>
      <c r="F11" s="97"/>
      <c r="G11" s="97"/>
      <c r="H11" s="97"/>
      <c r="I11" s="97"/>
      <c r="J11" s="96"/>
      <c r="K11" s="99"/>
      <c r="L11" s="99"/>
      <c r="M11" s="38"/>
      <c r="N11" s="99"/>
      <c r="O11" s="99"/>
      <c r="P11" s="12"/>
    </row>
    <row r="12" spans="1:16" s="3" customFormat="1" ht="12.75">
      <c r="A12" s="100"/>
      <c r="B12" s="97"/>
      <c r="C12" s="97"/>
      <c r="D12" s="97"/>
      <c r="E12" s="97"/>
      <c r="F12" s="97"/>
      <c r="G12" s="97"/>
      <c r="H12" s="97"/>
      <c r="I12" s="97"/>
      <c r="J12" s="96"/>
      <c r="K12" s="99"/>
      <c r="L12" s="99"/>
      <c r="M12" s="38"/>
      <c r="N12" s="99"/>
      <c r="O12" s="99"/>
      <c r="P12" s="12"/>
    </row>
    <row r="13" spans="1:16" s="3" customFormat="1" ht="12.75">
      <c r="A13" s="100"/>
      <c r="B13" s="97"/>
      <c r="C13" s="97"/>
      <c r="D13" s="97"/>
      <c r="E13" s="97"/>
      <c r="F13" s="97"/>
      <c r="G13" s="97"/>
      <c r="H13" s="97"/>
      <c r="I13" s="97"/>
      <c r="J13" s="96"/>
      <c r="K13" s="99"/>
      <c r="L13" s="99"/>
      <c r="M13" s="38"/>
      <c r="N13" s="99"/>
      <c r="O13" s="99"/>
      <c r="P13" s="12"/>
    </row>
    <row r="14" spans="1:16" s="37" customFormat="1" ht="12.75">
      <c r="A14" s="20">
        <v>1</v>
      </c>
      <c r="B14" s="39">
        <v>2</v>
      </c>
      <c r="C14" s="35">
        <v>3</v>
      </c>
      <c r="D14" s="39">
        <v>4</v>
      </c>
      <c r="E14" s="35">
        <v>5</v>
      </c>
      <c r="F14" s="39">
        <v>6</v>
      </c>
      <c r="G14" s="35">
        <v>7</v>
      </c>
      <c r="H14" s="39">
        <v>8</v>
      </c>
      <c r="I14" s="35">
        <v>9</v>
      </c>
      <c r="J14" s="39">
        <v>10</v>
      </c>
      <c r="K14" s="60">
        <v>11</v>
      </c>
      <c r="L14" s="39">
        <v>12</v>
      </c>
      <c r="M14" s="35">
        <v>13</v>
      </c>
      <c r="N14" s="39">
        <v>12</v>
      </c>
      <c r="O14" s="35">
        <v>13</v>
      </c>
      <c r="P14" s="36"/>
    </row>
    <row r="15" spans="1:22" s="3" customFormat="1" ht="15.75" customHeight="1">
      <c r="A15" s="61">
        <v>1</v>
      </c>
      <c r="B15" s="62" t="s">
        <v>32</v>
      </c>
      <c r="C15" s="62">
        <v>1</v>
      </c>
      <c r="D15" s="62" t="s">
        <v>33</v>
      </c>
      <c r="E15" s="62" t="s">
        <v>33</v>
      </c>
      <c r="F15" s="62" t="s">
        <v>32</v>
      </c>
      <c r="G15" s="62" t="s">
        <v>33</v>
      </c>
      <c r="H15" s="62" t="s">
        <v>34</v>
      </c>
      <c r="I15" s="62" t="s">
        <v>32</v>
      </c>
      <c r="J15" s="63" t="s">
        <v>87</v>
      </c>
      <c r="K15" s="64">
        <f>K16+K27+K32+K34+K41+K46+K49+K54+K71</f>
        <v>372434.79999999993</v>
      </c>
      <c r="L15" s="64" t="e">
        <f>L16+L27+L32+L34+L41+L46+L49+L54+#REF!</f>
        <v>#REF!</v>
      </c>
      <c r="M15" s="64" t="e">
        <f>M16+M27+M32+M34+M41+M46+M49+M54+#REF!</f>
        <v>#REF!</v>
      </c>
      <c r="N15" s="64">
        <f>N16+N27+N32+N34+N41+N46+N49+N54+N71</f>
        <v>391595.79999999993</v>
      </c>
      <c r="O15" s="64">
        <f>O16+O27+O32+O34+O41+O46+O49+O54+O71</f>
        <v>427860.16000000003</v>
      </c>
      <c r="P15" s="12"/>
      <c r="R15" s="42"/>
      <c r="V15" s="47"/>
    </row>
    <row r="16" spans="1:24" s="3" customFormat="1" ht="16.5" customHeight="1">
      <c r="A16" s="61">
        <v>2</v>
      </c>
      <c r="B16" s="62" t="s">
        <v>32</v>
      </c>
      <c r="C16" s="62" t="s">
        <v>35</v>
      </c>
      <c r="D16" s="62" t="s">
        <v>36</v>
      </c>
      <c r="E16" s="62" t="s">
        <v>33</v>
      </c>
      <c r="F16" s="62" t="s">
        <v>32</v>
      </c>
      <c r="G16" s="62" t="s">
        <v>33</v>
      </c>
      <c r="H16" s="62" t="s">
        <v>34</v>
      </c>
      <c r="I16" s="62" t="s">
        <v>32</v>
      </c>
      <c r="J16" s="63" t="s">
        <v>12</v>
      </c>
      <c r="K16" s="64">
        <f>SUM(K17+K21)</f>
        <v>352606.19999999995</v>
      </c>
      <c r="L16" s="64" t="e">
        <f>SUM(L17+L21)</f>
        <v>#REF!</v>
      </c>
      <c r="M16" s="64" t="e">
        <f>SUM(M17+M21)</f>
        <v>#REF!</v>
      </c>
      <c r="N16" s="64">
        <f>SUM(N17+N21)</f>
        <v>372527.19999999995</v>
      </c>
      <c r="O16" s="64">
        <f>SUM(O17+O21)</f>
        <v>408434.16000000003</v>
      </c>
      <c r="P16" s="12"/>
      <c r="R16" s="42"/>
      <c r="V16" s="47"/>
      <c r="X16" s="46"/>
    </row>
    <row r="17" spans="1:24" s="3" customFormat="1" ht="17.25" customHeight="1">
      <c r="A17" s="61">
        <v>3</v>
      </c>
      <c r="B17" s="62" t="s">
        <v>32</v>
      </c>
      <c r="C17" s="62" t="s">
        <v>35</v>
      </c>
      <c r="D17" s="62" t="s">
        <v>36</v>
      </c>
      <c r="E17" s="62" t="s">
        <v>36</v>
      </c>
      <c r="F17" s="62" t="s">
        <v>32</v>
      </c>
      <c r="G17" s="62" t="s">
        <v>33</v>
      </c>
      <c r="H17" s="62" t="s">
        <v>34</v>
      </c>
      <c r="I17" s="62" t="s">
        <v>37</v>
      </c>
      <c r="J17" s="63" t="s">
        <v>13</v>
      </c>
      <c r="K17" s="64">
        <f>SUM(K18:K20)</f>
        <v>63323.8</v>
      </c>
      <c r="L17" s="64" t="e">
        <f>SUM(#REF!)</f>
        <v>#REF!</v>
      </c>
      <c r="M17" s="64" t="e">
        <f>SUM(#REF!)</f>
        <v>#REF!</v>
      </c>
      <c r="N17" s="64">
        <f>SUM(N18:N20)</f>
        <v>71700.4</v>
      </c>
      <c r="O17" s="64">
        <f>SUM(O18:O20)</f>
        <v>94073.26</v>
      </c>
      <c r="P17" s="12"/>
      <c r="R17" s="43"/>
      <c r="V17" s="47"/>
      <c r="X17" s="46"/>
    </row>
    <row r="18" spans="1:24" s="3" customFormat="1" ht="47.25" customHeight="1">
      <c r="A18" s="61">
        <v>4</v>
      </c>
      <c r="B18" s="65" t="s">
        <v>54</v>
      </c>
      <c r="C18" s="65" t="s">
        <v>35</v>
      </c>
      <c r="D18" s="65" t="s">
        <v>36</v>
      </c>
      <c r="E18" s="65" t="s">
        <v>36</v>
      </c>
      <c r="F18" s="65" t="s">
        <v>38</v>
      </c>
      <c r="G18" s="65" t="s">
        <v>39</v>
      </c>
      <c r="H18" s="65" t="s">
        <v>34</v>
      </c>
      <c r="I18" s="65" t="s">
        <v>37</v>
      </c>
      <c r="J18" s="66" t="s">
        <v>14</v>
      </c>
      <c r="K18" s="67">
        <v>8600</v>
      </c>
      <c r="L18" s="64"/>
      <c r="M18" s="64"/>
      <c r="N18" s="67">
        <v>8944</v>
      </c>
      <c r="O18" s="67">
        <v>9301.76</v>
      </c>
      <c r="P18" s="12"/>
      <c r="R18" s="43"/>
      <c r="V18" s="47"/>
      <c r="X18" s="46"/>
    </row>
    <row r="19" spans="1:24" s="3" customFormat="1" ht="149.25" customHeight="1">
      <c r="A19" s="61">
        <v>5</v>
      </c>
      <c r="B19" s="65" t="s">
        <v>54</v>
      </c>
      <c r="C19" s="65" t="s">
        <v>35</v>
      </c>
      <c r="D19" s="65" t="s">
        <v>36</v>
      </c>
      <c r="E19" s="65" t="s">
        <v>36</v>
      </c>
      <c r="F19" s="65" t="s">
        <v>47</v>
      </c>
      <c r="G19" s="65" t="s">
        <v>36</v>
      </c>
      <c r="H19" s="65" t="s">
        <v>34</v>
      </c>
      <c r="I19" s="65" t="s">
        <v>37</v>
      </c>
      <c r="J19" s="91" t="s">
        <v>222</v>
      </c>
      <c r="K19" s="68">
        <v>22220</v>
      </c>
      <c r="L19" s="68"/>
      <c r="M19" s="68"/>
      <c r="N19" s="68">
        <v>13919.4</v>
      </c>
      <c r="O19" s="68">
        <v>0</v>
      </c>
      <c r="P19" s="12"/>
      <c r="R19" s="43"/>
      <c r="V19" s="47"/>
      <c r="X19" s="46"/>
    </row>
    <row r="20" spans="1:24" s="7" customFormat="1" ht="150.75" customHeight="1">
      <c r="A20" s="61">
        <v>6</v>
      </c>
      <c r="B20" s="65" t="s">
        <v>54</v>
      </c>
      <c r="C20" s="65" t="s">
        <v>35</v>
      </c>
      <c r="D20" s="65" t="s">
        <v>36</v>
      </c>
      <c r="E20" s="65" t="s">
        <v>36</v>
      </c>
      <c r="F20" s="65" t="s">
        <v>52</v>
      </c>
      <c r="G20" s="65" t="s">
        <v>36</v>
      </c>
      <c r="H20" s="65" t="s">
        <v>34</v>
      </c>
      <c r="I20" s="65" t="s">
        <v>37</v>
      </c>
      <c r="J20" s="91" t="s">
        <v>223</v>
      </c>
      <c r="K20" s="68">
        <v>32503.8</v>
      </c>
      <c r="L20" s="68"/>
      <c r="M20" s="68"/>
      <c r="N20" s="68">
        <v>48837</v>
      </c>
      <c r="O20" s="68">
        <v>84771.5</v>
      </c>
      <c r="P20" s="14"/>
      <c r="R20" s="43"/>
      <c r="S20" s="3"/>
      <c r="T20" s="3"/>
      <c r="V20" s="47"/>
      <c r="W20" s="3"/>
      <c r="X20" s="46"/>
    </row>
    <row r="21" spans="1:24" s="7" customFormat="1" ht="28.5" customHeight="1">
      <c r="A21" s="61">
        <v>7</v>
      </c>
      <c r="B21" s="62" t="s">
        <v>32</v>
      </c>
      <c r="C21" s="62" t="s">
        <v>35</v>
      </c>
      <c r="D21" s="62" t="s">
        <v>36</v>
      </c>
      <c r="E21" s="62" t="s">
        <v>39</v>
      </c>
      <c r="F21" s="62" t="s">
        <v>32</v>
      </c>
      <c r="G21" s="62" t="s">
        <v>36</v>
      </c>
      <c r="H21" s="62" t="s">
        <v>34</v>
      </c>
      <c r="I21" s="62" t="s">
        <v>37</v>
      </c>
      <c r="J21" s="63" t="s">
        <v>16</v>
      </c>
      <c r="K21" s="64">
        <f>SUM(K22+K23+K24+K25+K26)</f>
        <v>289282.39999999997</v>
      </c>
      <c r="L21" s="64" t="e">
        <f>SUM(L22+#REF!+L23+L24)</f>
        <v>#REF!</v>
      </c>
      <c r="M21" s="64" t="e">
        <f>SUM(M22+#REF!+M23+M24)</f>
        <v>#REF!</v>
      </c>
      <c r="N21" s="64">
        <f>SUM(N22+N23+N24+N25+N26)</f>
        <v>300826.8</v>
      </c>
      <c r="O21" s="64">
        <f>SUM(O22+O23+O24+O25+O26)</f>
        <v>314360.9</v>
      </c>
      <c r="P21" s="13"/>
      <c r="R21" s="42"/>
      <c r="S21" s="3"/>
      <c r="T21" s="3"/>
      <c r="V21" s="47"/>
      <c r="W21" s="3"/>
      <c r="X21" s="46"/>
    </row>
    <row r="22" spans="1:24" s="7" customFormat="1" ht="96.75" customHeight="1">
      <c r="A22" s="61">
        <v>8</v>
      </c>
      <c r="B22" s="65" t="s">
        <v>54</v>
      </c>
      <c r="C22" s="65" t="s">
        <v>35</v>
      </c>
      <c r="D22" s="65" t="s">
        <v>36</v>
      </c>
      <c r="E22" s="65" t="s">
        <v>39</v>
      </c>
      <c r="F22" s="65" t="s">
        <v>43</v>
      </c>
      <c r="G22" s="65" t="s">
        <v>36</v>
      </c>
      <c r="H22" s="65" t="s">
        <v>34</v>
      </c>
      <c r="I22" s="65" t="s">
        <v>37</v>
      </c>
      <c r="J22" s="66" t="s">
        <v>79</v>
      </c>
      <c r="K22" s="67">
        <v>287308.6</v>
      </c>
      <c r="L22" s="67"/>
      <c r="M22" s="67"/>
      <c r="N22" s="67">
        <v>298785.2</v>
      </c>
      <c r="O22" s="67">
        <v>312248.8</v>
      </c>
      <c r="P22" s="8"/>
      <c r="R22" s="42"/>
      <c r="S22" s="3"/>
      <c r="T22" s="3"/>
      <c r="V22" s="47"/>
      <c r="W22" s="3"/>
      <c r="X22" s="46"/>
    </row>
    <row r="23" spans="1:24" s="7" customFormat="1" ht="124.5" customHeight="1">
      <c r="A23" s="61">
        <v>9</v>
      </c>
      <c r="B23" s="65" t="s">
        <v>54</v>
      </c>
      <c r="C23" s="65" t="s">
        <v>35</v>
      </c>
      <c r="D23" s="65" t="s">
        <v>36</v>
      </c>
      <c r="E23" s="65" t="s">
        <v>39</v>
      </c>
      <c r="F23" s="65" t="s">
        <v>1</v>
      </c>
      <c r="G23" s="65" t="s">
        <v>36</v>
      </c>
      <c r="H23" s="65" t="s">
        <v>34</v>
      </c>
      <c r="I23" s="65" t="s">
        <v>37</v>
      </c>
      <c r="J23" s="66" t="s">
        <v>2</v>
      </c>
      <c r="K23" s="67">
        <v>8.3</v>
      </c>
      <c r="L23" s="67"/>
      <c r="M23" s="67"/>
      <c r="N23" s="67">
        <v>8.5</v>
      </c>
      <c r="O23" s="67">
        <v>8.7</v>
      </c>
      <c r="P23" s="8"/>
      <c r="R23" s="42"/>
      <c r="S23" s="3"/>
      <c r="T23" s="3"/>
      <c r="V23" s="47"/>
      <c r="W23" s="3"/>
      <c r="X23" s="46"/>
    </row>
    <row r="24" spans="1:24" s="3" customFormat="1" ht="56.25" customHeight="1">
      <c r="A24" s="61">
        <v>10</v>
      </c>
      <c r="B24" s="65" t="s">
        <v>54</v>
      </c>
      <c r="C24" s="65" t="s">
        <v>35</v>
      </c>
      <c r="D24" s="65" t="s">
        <v>36</v>
      </c>
      <c r="E24" s="65" t="s">
        <v>39</v>
      </c>
      <c r="F24" s="65" t="s">
        <v>15</v>
      </c>
      <c r="G24" s="65" t="s">
        <v>36</v>
      </c>
      <c r="H24" s="65" t="s">
        <v>34</v>
      </c>
      <c r="I24" s="65" t="s">
        <v>37</v>
      </c>
      <c r="J24" s="66" t="s">
        <v>80</v>
      </c>
      <c r="K24" s="67">
        <f>120+120</f>
        <v>240</v>
      </c>
      <c r="L24" s="67"/>
      <c r="M24" s="67"/>
      <c r="N24" s="67">
        <v>240</v>
      </c>
      <c r="O24" s="67">
        <v>240</v>
      </c>
      <c r="P24" s="12"/>
      <c r="R24" s="42"/>
      <c r="X24" s="46"/>
    </row>
    <row r="25" spans="1:24" s="3" customFormat="1" ht="52.5" customHeight="1">
      <c r="A25" s="61">
        <v>11</v>
      </c>
      <c r="B25" s="65" t="s">
        <v>54</v>
      </c>
      <c r="C25" s="65" t="s">
        <v>35</v>
      </c>
      <c r="D25" s="65" t="s">
        <v>36</v>
      </c>
      <c r="E25" s="65" t="s">
        <v>39</v>
      </c>
      <c r="F25" s="65" t="s">
        <v>146</v>
      </c>
      <c r="G25" s="65" t="s">
        <v>36</v>
      </c>
      <c r="H25" s="65" t="s">
        <v>34</v>
      </c>
      <c r="I25" s="65" t="s">
        <v>37</v>
      </c>
      <c r="J25" s="69" t="s">
        <v>157</v>
      </c>
      <c r="K25" s="67">
        <v>1690.5</v>
      </c>
      <c r="L25" s="67"/>
      <c r="M25" s="67"/>
      <c r="N25" s="67">
        <v>1758.1</v>
      </c>
      <c r="O25" s="67">
        <v>1828.4</v>
      </c>
      <c r="P25" s="12"/>
      <c r="R25" s="42"/>
      <c r="V25" s="47"/>
      <c r="X25" s="46"/>
    </row>
    <row r="26" spans="1:24" s="1" customFormat="1" ht="64.5" customHeight="1">
      <c r="A26" s="61">
        <v>12</v>
      </c>
      <c r="B26" s="65" t="s">
        <v>54</v>
      </c>
      <c r="C26" s="65" t="s">
        <v>35</v>
      </c>
      <c r="D26" s="65" t="s">
        <v>36</v>
      </c>
      <c r="E26" s="65" t="s">
        <v>39</v>
      </c>
      <c r="F26" s="65" t="s">
        <v>52</v>
      </c>
      <c r="G26" s="65" t="s">
        <v>36</v>
      </c>
      <c r="H26" s="65" t="s">
        <v>34</v>
      </c>
      <c r="I26" s="65" t="s">
        <v>37</v>
      </c>
      <c r="J26" s="69" t="s">
        <v>224</v>
      </c>
      <c r="K26" s="67">
        <v>35</v>
      </c>
      <c r="L26" s="67"/>
      <c r="M26" s="67"/>
      <c r="N26" s="67">
        <v>35</v>
      </c>
      <c r="O26" s="67">
        <v>35</v>
      </c>
      <c r="P26" s="16"/>
      <c r="R26" s="42"/>
      <c r="V26" s="47"/>
      <c r="X26" s="5"/>
    </row>
    <row r="27" spans="1:24" s="1" customFormat="1" ht="19.5" customHeight="1">
      <c r="A27" s="61">
        <v>13</v>
      </c>
      <c r="B27" s="62" t="s">
        <v>32</v>
      </c>
      <c r="C27" s="62" t="s">
        <v>35</v>
      </c>
      <c r="D27" s="62" t="s">
        <v>40</v>
      </c>
      <c r="E27" s="62" t="s">
        <v>33</v>
      </c>
      <c r="F27" s="62" t="s">
        <v>32</v>
      </c>
      <c r="G27" s="62" t="s">
        <v>33</v>
      </c>
      <c r="H27" s="62" t="s">
        <v>34</v>
      </c>
      <c r="I27" s="62" t="s">
        <v>32</v>
      </c>
      <c r="J27" s="63" t="s">
        <v>17</v>
      </c>
      <c r="K27" s="64">
        <f>SUM(K28:K31)</f>
        <v>8558.6</v>
      </c>
      <c r="L27" s="64">
        <f>SUM(L29:L30)</f>
        <v>0</v>
      </c>
      <c r="M27" s="64">
        <f>SUM(M29:M30)</f>
        <v>0</v>
      </c>
      <c r="N27" s="64">
        <f>SUM(N28:N31)</f>
        <v>8871.6</v>
      </c>
      <c r="O27" s="64">
        <f>SUM(O28:O31)</f>
        <v>9197</v>
      </c>
      <c r="P27" s="16"/>
      <c r="R27" s="43"/>
      <c r="V27" s="50"/>
      <c r="X27" s="58"/>
    </row>
    <row r="28" spans="1:24" s="1" customFormat="1" ht="42.75" customHeight="1">
      <c r="A28" s="61">
        <v>14</v>
      </c>
      <c r="B28" s="65" t="s">
        <v>54</v>
      </c>
      <c r="C28" s="65" t="s">
        <v>35</v>
      </c>
      <c r="D28" s="65" t="s">
        <v>40</v>
      </c>
      <c r="E28" s="65" t="s">
        <v>36</v>
      </c>
      <c r="F28" s="65" t="s">
        <v>138</v>
      </c>
      <c r="G28" s="65" t="s">
        <v>36</v>
      </c>
      <c r="H28" s="65" t="s">
        <v>34</v>
      </c>
      <c r="I28" s="65" t="s">
        <v>37</v>
      </c>
      <c r="J28" s="66" t="s">
        <v>139</v>
      </c>
      <c r="K28" s="67">
        <v>4583.9</v>
      </c>
      <c r="L28" s="67"/>
      <c r="M28" s="67"/>
      <c r="N28" s="67">
        <v>4767.3</v>
      </c>
      <c r="O28" s="67">
        <v>4957.9</v>
      </c>
      <c r="P28" s="16"/>
      <c r="R28" s="43"/>
      <c r="V28" s="50"/>
      <c r="X28" s="58"/>
    </row>
    <row r="29" spans="1:24" s="1" customFormat="1" ht="78" customHeight="1">
      <c r="A29" s="61">
        <v>15</v>
      </c>
      <c r="B29" s="65" t="s">
        <v>54</v>
      </c>
      <c r="C29" s="65" t="s">
        <v>35</v>
      </c>
      <c r="D29" s="65" t="s">
        <v>40</v>
      </c>
      <c r="E29" s="65" t="s">
        <v>36</v>
      </c>
      <c r="F29" s="65" t="s">
        <v>140</v>
      </c>
      <c r="G29" s="65" t="s">
        <v>36</v>
      </c>
      <c r="H29" s="65" t="s">
        <v>34</v>
      </c>
      <c r="I29" s="65" t="s">
        <v>37</v>
      </c>
      <c r="J29" s="66" t="s">
        <v>141</v>
      </c>
      <c r="K29" s="68">
        <v>3239.6</v>
      </c>
      <c r="L29" s="68"/>
      <c r="M29" s="68"/>
      <c r="N29" s="68">
        <v>3369.2</v>
      </c>
      <c r="O29" s="68">
        <v>3504</v>
      </c>
      <c r="P29" s="16"/>
      <c r="R29" s="43"/>
      <c r="V29" s="48"/>
      <c r="X29" s="57"/>
    </row>
    <row r="30" spans="1:24" s="9" customFormat="1" ht="33" customHeight="1">
      <c r="A30" s="61">
        <v>16</v>
      </c>
      <c r="B30" s="65" t="s">
        <v>54</v>
      </c>
      <c r="C30" s="65" t="s">
        <v>35</v>
      </c>
      <c r="D30" s="65" t="s">
        <v>40</v>
      </c>
      <c r="E30" s="65" t="s">
        <v>41</v>
      </c>
      <c r="F30" s="65" t="s">
        <v>43</v>
      </c>
      <c r="G30" s="65" t="s">
        <v>36</v>
      </c>
      <c r="H30" s="65" t="s">
        <v>34</v>
      </c>
      <c r="I30" s="65" t="s">
        <v>37</v>
      </c>
      <c r="J30" s="66" t="s">
        <v>66</v>
      </c>
      <c r="K30" s="68">
        <v>185.1</v>
      </c>
      <c r="L30" s="68"/>
      <c r="M30" s="68"/>
      <c r="N30" s="68">
        <v>185.1</v>
      </c>
      <c r="O30" s="68">
        <v>185.1</v>
      </c>
      <c r="P30" s="17"/>
      <c r="R30" s="43"/>
      <c r="S30" s="1"/>
      <c r="T30" s="1"/>
      <c r="V30" s="48"/>
      <c r="W30" s="1"/>
      <c r="X30" s="58"/>
    </row>
    <row r="31" spans="1:24" s="9" customFormat="1" ht="53.25" customHeight="1">
      <c r="A31" s="61">
        <v>17</v>
      </c>
      <c r="B31" s="65" t="s">
        <v>54</v>
      </c>
      <c r="C31" s="65" t="s">
        <v>35</v>
      </c>
      <c r="D31" s="65" t="s">
        <v>40</v>
      </c>
      <c r="E31" s="65" t="s">
        <v>172</v>
      </c>
      <c r="F31" s="65" t="s">
        <v>1</v>
      </c>
      <c r="G31" s="65" t="s">
        <v>39</v>
      </c>
      <c r="H31" s="65" t="s">
        <v>34</v>
      </c>
      <c r="I31" s="65" t="s">
        <v>37</v>
      </c>
      <c r="J31" s="70" t="s">
        <v>219</v>
      </c>
      <c r="K31" s="68">
        <v>550</v>
      </c>
      <c r="L31" s="68"/>
      <c r="M31" s="68"/>
      <c r="N31" s="68">
        <v>550</v>
      </c>
      <c r="O31" s="68">
        <v>550</v>
      </c>
      <c r="P31" s="17"/>
      <c r="R31" s="43"/>
      <c r="S31" s="1"/>
      <c r="T31" s="1"/>
      <c r="V31" s="48"/>
      <c r="W31" s="1"/>
      <c r="X31" s="57"/>
    </row>
    <row r="32" spans="1:24" s="9" customFormat="1" ht="30.75" customHeight="1">
      <c r="A32" s="61">
        <v>18</v>
      </c>
      <c r="B32" s="62" t="s">
        <v>32</v>
      </c>
      <c r="C32" s="62" t="s">
        <v>35</v>
      </c>
      <c r="D32" s="62" t="s">
        <v>42</v>
      </c>
      <c r="E32" s="62" t="s">
        <v>33</v>
      </c>
      <c r="F32" s="62" t="s">
        <v>32</v>
      </c>
      <c r="G32" s="62" t="s">
        <v>33</v>
      </c>
      <c r="H32" s="62" t="s">
        <v>34</v>
      </c>
      <c r="I32" s="62" t="s">
        <v>32</v>
      </c>
      <c r="J32" s="63" t="s">
        <v>18</v>
      </c>
      <c r="K32" s="64">
        <f>SUM(K33)</f>
        <v>760</v>
      </c>
      <c r="L32" s="64">
        <f>SUM(L33)</f>
        <v>0</v>
      </c>
      <c r="M32" s="64">
        <f>SUM(M33)</f>
        <v>0</v>
      </c>
      <c r="N32" s="64">
        <f>SUM(N33)</f>
        <v>790</v>
      </c>
      <c r="O32" s="64">
        <f>SUM(O33)</f>
        <v>822</v>
      </c>
      <c r="P32" s="17"/>
      <c r="R32" s="43"/>
      <c r="S32" s="1"/>
      <c r="T32" s="5">
        <v>2200.8</v>
      </c>
      <c r="V32" s="48"/>
      <c r="W32" s="1"/>
      <c r="X32" s="57"/>
    </row>
    <row r="33" spans="1:24" s="9" customFormat="1" ht="51.75" customHeight="1">
      <c r="A33" s="61">
        <v>19</v>
      </c>
      <c r="B33" s="65" t="s">
        <v>54</v>
      </c>
      <c r="C33" s="65" t="s">
        <v>35</v>
      </c>
      <c r="D33" s="65" t="s">
        <v>42</v>
      </c>
      <c r="E33" s="65" t="s">
        <v>41</v>
      </c>
      <c r="F33" s="65" t="s">
        <v>43</v>
      </c>
      <c r="G33" s="65" t="s">
        <v>36</v>
      </c>
      <c r="H33" s="65" t="s">
        <v>34</v>
      </c>
      <c r="I33" s="65" t="s">
        <v>37</v>
      </c>
      <c r="J33" s="66" t="s">
        <v>95</v>
      </c>
      <c r="K33" s="67">
        <v>760</v>
      </c>
      <c r="L33" s="67"/>
      <c r="M33" s="67"/>
      <c r="N33" s="67">
        <v>790</v>
      </c>
      <c r="O33" s="67">
        <v>822</v>
      </c>
      <c r="P33" s="17"/>
      <c r="R33" s="43"/>
      <c r="S33" s="1"/>
      <c r="T33" s="1"/>
      <c r="V33" s="48"/>
      <c r="W33" s="1"/>
      <c r="X33" s="57"/>
    </row>
    <row r="34" spans="1:24" s="1" customFormat="1" ht="46.5" customHeight="1">
      <c r="A34" s="61">
        <v>20</v>
      </c>
      <c r="B34" s="62" t="s">
        <v>32</v>
      </c>
      <c r="C34" s="62" t="s">
        <v>35</v>
      </c>
      <c r="D34" s="62" t="s">
        <v>45</v>
      </c>
      <c r="E34" s="62" t="s">
        <v>33</v>
      </c>
      <c r="F34" s="62" t="s">
        <v>32</v>
      </c>
      <c r="G34" s="62" t="s">
        <v>33</v>
      </c>
      <c r="H34" s="62" t="s">
        <v>34</v>
      </c>
      <c r="I34" s="62" t="s">
        <v>32</v>
      </c>
      <c r="J34" s="63" t="s">
        <v>46</v>
      </c>
      <c r="K34" s="64">
        <f>SUM(K35:K40)</f>
        <v>6308</v>
      </c>
      <c r="L34" s="64" t="e">
        <f>SUM(#REF!)</f>
        <v>#REF!</v>
      </c>
      <c r="M34" s="64" t="e">
        <f>SUM(#REF!)</f>
        <v>#REF!</v>
      </c>
      <c r="N34" s="64">
        <f>SUM(N35:N40)</f>
        <v>5805</v>
      </c>
      <c r="O34" s="64">
        <f>SUM(O35:O40)</f>
        <v>5805</v>
      </c>
      <c r="P34" s="16"/>
      <c r="R34" s="43"/>
      <c r="V34" s="48"/>
      <c r="X34" s="57"/>
    </row>
    <row r="35" spans="1:22" s="1" customFormat="1" ht="99" customHeight="1">
      <c r="A35" s="61">
        <v>21</v>
      </c>
      <c r="B35" s="65" t="s">
        <v>11</v>
      </c>
      <c r="C35" s="65" t="s">
        <v>35</v>
      </c>
      <c r="D35" s="65" t="s">
        <v>45</v>
      </c>
      <c r="E35" s="65" t="s">
        <v>40</v>
      </c>
      <c r="F35" s="65" t="s">
        <v>62</v>
      </c>
      <c r="G35" s="65" t="s">
        <v>40</v>
      </c>
      <c r="H35" s="65" t="s">
        <v>34</v>
      </c>
      <c r="I35" s="65" t="s">
        <v>47</v>
      </c>
      <c r="J35" s="66" t="s">
        <v>108</v>
      </c>
      <c r="K35" s="67">
        <v>5200</v>
      </c>
      <c r="L35" s="67"/>
      <c r="M35" s="67"/>
      <c r="N35" s="67">
        <v>5200</v>
      </c>
      <c r="O35" s="67">
        <v>5200</v>
      </c>
      <c r="P35" s="16"/>
      <c r="R35" s="43"/>
      <c r="V35" s="50"/>
    </row>
    <row r="36" spans="1:22" s="1" customFormat="1" ht="87.75" customHeight="1">
      <c r="A36" s="61">
        <v>22</v>
      </c>
      <c r="B36" s="65" t="s">
        <v>11</v>
      </c>
      <c r="C36" s="65" t="s">
        <v>35</v>
      </c>
      <c r="D36" s="65" t="s">
        <v>45</v>
      </c>
      <c r="E36" s="65" t="s">
        <v>40</v>
      </c>
      <c r="F36" s="65" t="s">
        <v>61</v>
      </c>
      <c r="G36" s="65" t="s">
        <v>40</v>
      </c>
      <c r="H36" s="65" t="s">
        <v>34</v>
      </c>
      <c r="I36" s="65" t="s">
        <v>47</v>
      </c>
      <c r="J36" s="66" t="s">
        <v>110</v>
      </c>
      <c r="K36" s="67">
        <v>350</v>
      </c>
      <c r="L36" s="67"/>
      <c r="M36" s="67"/>
      <c r="N36" s="67">
        <v>350</v>
      </c>
      <c r="O36" s="67">
        <v>350</v>
      </c>
      <c r="P36" s="16"/>
      <c r="R36" s="43"/>
      <c r="V36" s="48"/>
    </row>
    <row r="37" spans="1:22" s="1" customFormat="1" ht="49.5" customHeight="1">
      <c r="A37" s="61">
        <v>23</v>
      </c>
      <c r="B37" s="65" t="s">
        <v>11</v>
      </c>
      <c r="C37" s="65" t="s">
        <v>35</v>
      </c>
      <c r="D37" s="65" t="s">
        <v>45</v>
      </c>
      <c r="E37" s="65" t="s">
        <v>40</v>
      </c>
      <c r="F37" s="65" t="s">
        <v>98</v>
      </c>
      <c r="G37" s="65" t="s">
        <v>40</v>
      </c>
      <c r="H37" s="65" t="s">
        <v>34</v>
      </c>
      <c r="I37" s="65" t="s">
        <v>47</v>
      </c>
      <c r="J37" s="66" t="s">
        <v>99</v>
      </c>
      <c r="K37" s="67">
        <v>243</v>
      </c>
      <c r="L37" s="67"/>
      <c r="M37" s="67"/>
      <c r="N37" s="67">
        <v>230</v>
      </c>
      <c r="O37" s="67">
        <v>230</v>
      </c>
      <c r="P37" s="16"/>
      <c r="R37" s="43"/>
      <c r="V37" s="48"/>
    </row>
    <row r="38" spans="1:22" s="2" customFormat="1" ht="156.75" customHeight="1">
      <c r="A38" s="61">
        <v>24</v>
      </c>
      <c r="B38" s="65" t="s">
        <v>11</v>
      </c>
      <c r="C38" s="65" t="s">
        <v>35</v>
      </c>
      <c r="D38" s="65" t="s">
        <v>45</v>
      </c>
      <c r="E38" s="65" t="s">
        <v>40</v>
      </c>
      <c r="F38" s="65" t="s">
        <v>162</v>
      </c>
      <c r="G38" s="65" t="s">
        <v>40</v>
      </c>
      <c r="H38" s="65" t="s">
        <v>34</v>
      </c>
      <c r="I38" s="65" t="s">
        <v>47</v>
      </c>
      <c r="J38" s="66" t="s">
        <v>163</v>
      </c>
      <c r="K38" s="67">
        <v>500</v>
      </c>
      <c r="L38" s="67"/>
      <c r="M38" s="67"/>
      <c r="N38" s="67">
        <v>10</v>
      </c>
      <c r="O38" s="67">
        <v>10</v>
      </c>
      <c r="P38" s="15"/>
      <c r="R38" s="43"/>
      <c r="V38" s="49"/>
    </row>
    <row r="39" spans="1:22" s="2" customFormat="1" ht="114.75" customHeight="1">
      <c r="A39" s="61">
        <v>25</v>
      </c>
      <c r="B39" s="65" t="s">
        <v>11</v>
      </c>
      <c r="C39" s="65" t="s">
        <v>35</v>
      </c>
      <c r="D39" s="65" t="s">
        <v>45</v>
      </c>
      <c r="E39" s="65" t="s">
        <v>40</v>
      </c>
      <c r="F39" s="65" t="s">
        <v>115</v>
      </c>
      <c r="G39" s="65" t="s">
        <v>40</v>
      </c>
      <c r="H39" s="65" t="s">
        <v>34</v>
      </c>
      <c r="I39" s="65" t="s">
        <v>47</v>
      </c>
      <c r="J39" s="66" t="s">
        <v>116</v>
      </c>
      <c r="K39" s="67">
        <v>1</v>
      </c>
      <c r="L39" s="67"/>
      <c r="M39" s="67"/>
      <c r="N39" s="67">
        <v>1</v>
      </c>
      <c r="O39" s="67">
        <v>1</v>
      </c>
      <c r="P39" s="15"/>
      <c r="R39" s="43"/>
      <c r="V39" s="49"/>
    </row>
    <row r="40" spans="1:22" s="3" customFormat="1" ht="96" customHeight="1">
      <c r="A40" s="61">
        <v>26</v>
      </c>
      <c r="B40" s="65" t="s">
        <v>11</v>
      </c>
      <c r="C40" s="65" t="s">
        <v>35</v>
      </c>
      <c r="D40" s="65" t="s">
        <v>45</v>
      </c>
      <c r="E40" s="65" t="s">
        <v>101</v>
      </c>
      <c r="F40" s="65" t="s">
        <v>102</v>
      </c>
      <c r="G40" s="65" t="s">
        <v>40</v>
      </c>
      <c r="H40" s="65" t="s">
        <v>34</v>
      </c>
      <c r="I40" s="65" t="s">
        <v>47</v>
      </c>
      <c r="J40" s="66" t="s">
        <v>187</v>
      </c>
      <c r="K40" s="67">
        <v>14</v>
      </c>
      <c r="L40" s="67"/>
      <c r="M40" s="67"/>
      <c r="N40" s="67">
        <v>14</v>
      </c>
      <c r="O40" s="67">
        <v>14</v>
      </c>
      <c r="P40" s="12"/>
      <c r="R40" s="43"/>
      <c r="V40" s="47"/>
    </row>
    <row r="41" spans="1:22" s="3" customFormat="1" ht="29.25" customHeight="1">
      <c r="A41" s="61">
        <v>27</v>
      </c>
      <c r="B41" s="62" t="s">
        <v>32</v>
      </c>
      <c r="C41" s="62" t="s">
        <v>35</v>
      </c>
      <c r="D41" s="62" t="s">
        <v>48</v>
      </c>
      <c r="E41" s="62" t="s">
        <v>33</v>
      </c>
      <c r="F41" s="62" t="s">
        <v>32</v>
      </c>
      <c r="G41" s="62" t="s">
        <v>33</v>
      </c>
      <c r="H41" s="62" t="s">
        <v>34</v>
      </c>
      <c r="I41" s="62" t="s">
        <v>32</v>
      </c>
      <c r="J41" s="63" t="s">
        <v>19</v>
      </c>
      <c r="K41" s="64">
        <f>SUM(K42:K43)</f>
        <v>1465</v>
      </c>
      <c r="L41" s="64">
        <f>SUM(L42:L43)</f>
        <v>0</v>
      </c>
      <c r="M41" s="64">
        <f>SUM(M42:M43)</f>
        <v>0</v>
      </c>
      <c r="N41" s="64">
        <f>SUM(N42:N43)</f>
        <v>1465</v>
      </c>
      <c r="O41" s="64">
        <f>SUM(O42:O43)</f>
        <v>1465</v>
      </c>
      <c r="P41" s="12"/>
      <c r="R41" s="43"/>
      <c r="V41" s="47"/>
    </row>
    <row r="42" spans="1:22" s="3" customFormat="1" ht="39" customHeight="1">
      <c r="A42" s="61">
        <v>28</v>
      </c>
      <c r="B42" s="65" t="s">
        <v>93</v>
      </c>
      <c r="C42" s="65" t="s">
        <v>35</v>
      </c>
      <c r="D42" s="65" t="s">
        <v>48</v>
      </c>
      <c r="E42" s="65" t="s">
        <v>36</v>
      </c>
      <c r="F42" s="65" t="s">
        <v>43</v>
      </c>
      <c r="G42" s="65" t="s">
        <v>36</v>
      </c>
      <c r="H42" s="65" t="s">
        <v>34</v>
      </c>
      <c r="I42" s="65" t="s">
        <v>47</v>
      </c>
      <c r="J42" s="66" t="s">
        <v>0</v>
      </c>
      <c r="K42" s="67">
        <v>494</v>
      </c>
      <c r="L42" s="67"/>
      <c r="M42" s="67"/>
      <c r="N42" s="67">
        <v>494</v>
      </c>
      <c r="O42" s="67">
        <v>494</v>
      </c>
      <c r="P42" s="12"/>
      <c r="R42" s="43"/>
      <c r="V42" s="47"/>
    </row>
    <row r="43" spans="1:22" s="2" customFormat="1" ht="32.25" customHeight="1">
      <c r="A43" s="61">
        <v>29</v>
      </c>
      <c r="B43" s="65" t="s">
        <v>93</v>
      </c>
      <c r="C43" s="65" t="s">
        <v>35</v>
      </c>
      <c r="D43" s="65" t="s">
        <v>48</v>
      </c>
      <c r="E43" s="65" t="s">
        <v>36</v>
      </c>
      <c r="F43" s="65" t="s">
        <v>3</v>
      </c>
      <c r="G43" s="65" t="s">
        <v>36</v>
      </c>
      <c r="H43" s="65" t="s">
        <v>34</v>
      </c>
      <c r="I43" s="65" t="s">
        <v>47</v>
      </c>
      <c r="J43" s="66" t="s">
        <v>4</v>
      </c>
      <c r="K43" s="67">
        <f>K44+K45</f>
        <v>971</v>
      </c>
      <c r="L43" s="67"/>
      <c r="M43" s="67"/>
      <c r="N43" s="67">
        <f>N44+N45</f>
        <v>971</v>
      </c>
      <c r="O43" s="67">
        <f>O44+O45</f>
        <v>971</v>
      </c>
      <c r="P43" s="15"/>
      <c r="R43" s="43"/>
      <c r="V43" s="49"/>
    </row>
    <row r="44" spans="1:22" s="2" customFormat="1" ht="28.5" customHeight="1">
      <c r="A44" s="61">
        <v>30</v>
      </c>
      <c r="B44" s="65" t="s">
        <v>93</v>
      </c>
      <c r="C44" s="65" t="s">
        <v>35</v>
      </c>
      <c r="D44" s="65" t="s">
        <v>48</v>
      </c>
      <c r="E44" s="65" t="s">
        <v>36</v>
      </c>
      <c r="F44" s="65" t="s">
        <v>158</v>
      </c>
      <c r="G44" s="65" t="s">
        <v>36</v>
      </c>
      <c r="H44" s="65" t="s">
        <v>34</v>
      </c>
      <c r="I44" s="65" t="s">
        <v>47</v>
      </c>
      <c r="J44" s="69" t="s">
        <v>159</v>
      </c>
      <c r="K44" s="67">
        <v>921</v>
      </c>
      <c r="L44" s="67"/>
      <c r="M44" s="67"/>
      <c r="N44" s="67">
        <v>921</v>
      </c>
      <c r="O44" s="67">
        <v>921</v>
      </c>
      <c r="P44" s="15"/>
      <c r="R44" s="43"/>
      <c r="T44" s="2">
        <v>64</v>
      </c>
      <c r="V44" s="49"/>
    </row>
    <row r="45" spans="1:22" s="2" customFormat="1" ht="27" customHeight="1">
      <c r="A45" s="61">
        <v>31</v>
      </c>
      <c r="B45" s="65" t="s">
        <v>93</v>
      </c>
      <c r="C45" s="65" t="s">
        <v>35</v>
      </c>
      <c r="D45" s="65" t="s">
        <v>48</v>
      </c>
      <c r="E45" s="65" t="s">
        <v>36</v>
      </c>
      <c r="F45" s="65" t="s">
        <v>160</v>
      </c>
      <c r="G45" s="65" t="s">
        <v>36</v>
      </c>
      <c r="H45" s="65" t="s">
        <v>34</v>
      </c>
      <c r="I45" s="65" t="s">
        <v>47</v>
      </c>
      <c r="J45" s="69" t="s">
        <v>161</v>
      </c>
      <c r="K45" s="67">
        <v>50</v>
      </c>
      <c r="L45" s="67"/>
      <c r="M45" s="67"/>
      <c r="N45" s="67">
        <v>50</v>
      </c>
      <c r="O45" s="67">
        <v>50</v>
      </c>
      <c r="P45" s="15"/>
      <c r="R45" s="43"/>
      <c r="T45" s="2">
        <f>275.7+66.8</f>
        <v>342.5</v>
      </c>
      <c r="V45" s="49"/>
    </row>
    <row r="46" spans="1:22" s="5" customFormat="1" ht="43.5" customHeight="1">
      <c r="A46" s="61">
        <v>32</v>
      </c>
      <c r="B46" s="62" t="s">
        <v>32</v>
      </c>
      <c r="C46" s="62" t="s">
        <v>35</v>
      </c>
      <c r="D46" s="62" t="s">
        <v>60</v>
      </c>
      <c r="E46" s="62" t="s">
        <v>33</v>
      </c>
      <c r="F46" s="62" t="s">
        <v>32</v>
      </c>
      <c r="G46" s="62" t="s">
        <v>33</v>
      </c>
      <c r="H46" s="62" t="s">
        <v>34</v>
      </c>
      <c r="I46" s="62" t="s">
        <v>32</v>
      </c>
      <c r="J46" s="63" t="s">
        <v>5</v>
      </c>
      <c r="K46" s="64">
        <f>SUM(K47:K48)</f>
        <v>1637.2</v>
      </c>
      <c r="L46" s="64" t="e">
        <f>SUM(#REF!)</f>
        <v>#REF!</v>
      </c>
      <c r="M46" s="64" t="e">
        <f>SUM(#REF!)</f>
        <v>#REF!</v>
      </c>
      <c r="N46" s="64">
        <f>SUM(N47:N48)</f>
        <v>1637.2</v>
      </c>
      <c r="O46" s="64">
        <f>SUM(O47:O48)</f>
        <v>1637.2</v>
      </c>
      <c r="P46" s="18"/>
      <c r="R46" s="43"/>
      <c r="V46" s="50"/>
    </row>
    <row r="47" spans="1:22" s="3" customFormat="1" ht="38.25" customHeight="1">
      <c r="A47" s="61">
        <v>33</v>
      </c>
      <c r="B47" s="65" t="s">
        <v>78</v>
      </c>
      <c r="C47" s="65" t="s">
        <v>35</v>
      </c>
      <c r="D47" s="65" t="s">
        <v>60</v>
      </c>
      <c r="E47" s="65" t="s">
        <v>36</v>
      </c>
      <c r="F47" s="65" t="s">
        <v>106</v>
      </c>
      <c r="G47" s="65" t="s">
        <v>40</v>
      </c>
      <c r="H47" s="65" t="s">
        <v>34</v>
      </c>
      <c r="I47" s="65" t="s">
        <v>52</v>
      </c>
      <c r="J47" s="66" t="s">
        <v>117</v>
      </c>
      <c r="K47" s="67">
        <f>1264-150</f>
        <v>1114</v>
      </c>
      <c r="L47" s="67"/>
      <c r="M47" s="67"/>
      <c r="N47" s="67">
        <f>1264-150</f>
        <v>1114</v>
      </c>
      <c r="O47" s="67">
        <f>1264-150</f>
        <v>1114</v>
      </c>
      <c r="P47" s="12"/>
      <c r="R47" s="43"/>
      <c r="T47" s="3">
        <v>296</v>
      </c>
      <c r="V47" s="47"/>
    </row>
    <row r="48" spans="1:24" s="10" customFormat="1" ht="42" customHeight="1">
      <c r="A48" s="61">
        <v>34</v>
      </c>
      <c r="B48" s="65" t="s">
        <v>78</v>
      </c>
      <c r="C48" s="65" t="s">
        <v>35</v>
      </c>
      <c r="D48" s="65" t="s">
        <v>60</v>
      </c>
      <c r="E48" s="65" t="s">
        <v>39</v>
      </c>
      <c r="F48" s="65" t="s">
        <v>106</v>
      </c>
      <c r="G48" s="65" t="s">
        <v>40</v>
      </c>
      <c r="H48" s="65" t="s">
        <v>34</v>
      </c>
      <c r="I48" s="65" t="s">
        <v>52</v>
      </c>
      <c r="J48" s="66" t="s">
        <v>107</v>
      </c>
      <c r="K48" s="67">
        <f>523.2</f>
        <v>523.2</v>
      </c>
      <c r="L48" s="67"/>
      <c r="M48" s="67"/>
      <c r="N48" s="67">
        <f>523.2</f>
        <v>523.2</v>
      </c>
      <c r="O48" s="67">
        <f>523.2</f>
        <v>523.2</v>
      </c>
      <c r="P48" s="40"/>
      <c r="Q48" s="40"/>
      <c r="R48" s="43"/>
      <c r="S48" s="5"/>
      <c r="T48" s="5"/>
      <c r="V48" s="50"/>
      <c r="W48" s="5"/>
      <c r="X48" s="58"/>
    </row>
    <row r="49" spans="1:24" s="10" customFormat="1" ht="33.75" customHeight="1">
      <c r="A49" s="61">
        <v>35</v>
      </c>
      <c r="B49" s="62" t="s">
        <v>32</v>
      </c>
      <c r="C49" s="62" t="s">
        <v>35</v>
      </c>
      <c r="D49" s="62" t="s">
        <v>49</v>
      </c>
      <c r="E49" s="62" t="s">
        <v>33</v>
      </c>
      <c r="F49" s="62" t="s">
        <v>32</v>
      </c>
      <c r="G49" s="62" t="s">
        <v>33</v>
      </c>
      <c r="H49" s="62" t="s">
        <v>34</v>
      </c>
      <c r="I49" s="62" t="s">
        <v>32</v>
      </c>
      <c r="J49" s="63" t="s">
        <v>50</v>
      </c>
      <c r="K49" s="64">
        <f>SUM(K50:K53)</f>
        <v>800</v>
      </c>
      <c r="L49" s="64">
        <f>SUM(L52:L52)</f>
        <v>0</v>
      </c>
      <c r="M49" s="64">
        <f>SUM(M52:M52)</f>
        <v>0</v>
      </c>
      <c r="N49" s="64">
        <f>SUM(N50:N53)</f>
        <v>200</v>
      </c>
      <c r="O49" s="64">
        <f>SUM(O50:O53)</f>
        <v>200</v>
      </c>
      <c r="P49" s="40"/>
      <c r="Q49" s="40"/>
      <c r="R49" s="43"/>
      <c r="S49" s="5"/>
      <c r="T49" s="5"/>
      <c r="V49" s="50"/>
      <c r="W49" s="5"/>
      <c r="X49" s="58"/>
    </row>
    <row r="50" spans="1:24" s="10" customFormat="1" ht="117" customHeight="1">
      <c r="A50" s="61">
        <v>36</v>
      </c>
      <c r="B50" s="65" t="s">
        <v>11</v>
      </c>
      <c r="C50" s="65" t="s">
        <v>35</v>
      </c>
      <c r="D50" s="65" t="s">
        <v>49</v>
      </c>
      <c r="E50" s="65" t="s">
        <v>39</v>
      </c>
      <c r="F50" s="65" t="s">
        <v>6</v>
      </c>
      <c r="G50" s="65" t="s">
        <v>40</v>
      </c>
      <c r="H50" s="65" t="s">
        <v>34</v>
      </c>
      <c r="I50" s="65" t="s">
        <v>225</v>
      </c>
      <c r="J50" s="66" t="s">
        <v>226</v>
      </c>
      <c r="K50" s="67">
        <v>0</v>
      </c>
      <c r="L50" s="67"/>
      <c r="M50" s="67"/>
      <c r="N50" s="67">
        <v>0</v>
      </c>
      <c r="O50" s="67">
        <v>0</v>
      </c>
      <c r="P50" s="40"/>
      <c r="Q50" s="40"/>
      <c r="R50" s="43"/>
      <c r="S50" s="5"/>
      <c r="T50" s="5"/>
      <c r="V50" s="50"/>
      <c r="W50" s="5"/>
      <c r="X50" s="58"/>
    </row>
    <row r="51" spans="1:24" s="10" customFormat="1" ht="84" customHeight="1">
      <c r="A51" s="61">
        <v>37</v>
      </c>
      <c r="B51" s="65" t="s">
        <v>11</v>
      </c>
      <c r="C51" s="65" t="s">
        <v>35</v>
      </c>
      <c r="D51" s="65" t="s">
        <v>49</v>
      </c>
      <c r="E51" s="65" t="s">
        <v>56</v>
      </c>
      <c r="F51" s="65" t="s">
        <v>62</v>
      </c>
      <c r="G51" s="65" t="s">
        <v>40</v>
      </c>
      <c r="H51" s="65" t="s">
        <v>34</v>
      </c>
      <c r="I51" s="65" t="s">
        <v>57</v>
      </c>
      <c r="J51" s="66" t="s">
        <v>109</v>
      </c>
      <c r="K51" s="67">
        <v>200</v>
      </c>
      <c r="L51" s="67"/>
      <c r="M51" s="67"/>
      <c r="N51" s="67">
        <v>200</v>
      </c>
      <c r="O51" s="67">
        <v>200</v>
      </c>
      <c r="P51" s="40"/>
      <c r="Q51" s="40"/>
      <c r="R51" s="43"/>
      <c r="S51" s="5"/>
      <c r="T51" s="5"/>
      <c r="V51" s="50"/>
      <c r="W51" s="5"/>
      <c r="X51" s="58"/>
    </row>
    <row r="52" spans="1:24" s="10" customFormat="1" ht="66" customHeight="1">
      <c r="A52" s="61">
        <v>38</v>
      </c>
      <c r="B52" s="65" t="s">
        <v>11</v>
      </c>
      <c r="C52" s="65" t="s">
        <v>35</v>
      </c>
      <c r="D52" s="65" t="s">
        <v>49</v>
      </c>
      <c r="E52" s="65" t="s">
        <v>56</v>
      </c>
      <c r="F52" s="65" t="s">
        <v>61</v>
      </c>
      <c r="G52" s="65" t="s">
        <v>40</v>
      </c>
      <c r="H52" s="65" t="s">
        <v>34</v>
      </c>
      <c r="I52" s="65" t="s">
        <v>57</v>
      </c>
      <c r="J52" s="66" t="s">
        <v>227</v>
      </c>
      <c r="K52" s="67">
        <v>100</v>
      </c>
      <c r="L52" s="67"/>
      <c r="M52" s="67"/>
      <c r="N52" s="67">
        <v>0</v>
      </c>
      <c r="O52" s="67">
        <v>0</v>
      </c>
      <c r="P52" s="40"/>
      <c r="Q52" s="40"/>
      <c r="R52" s="43"/>
      <c r="S52" s="5"/>
      <c r="T52" s="5"/>
      <c r="V52" s="50"/>
      <c r="W52" s="5"/>
      <c r="X52" s="58"/>
    </row>
    <row r="53" spans="1:24" s="10" customFormat="1" ht="61.5" customHeight="1">
      <c r="A53" s="61">
        <v>39</v>
      </c>
      <c r="B53" s="65" t="s">
        <v>11</v>
      </c>
      <c r="C53" s="65" t="s">
        <v>35</v>
      </c>
      <c r="D53" s="65" t="s">
        <v>49</v>
      </c>
      <c r="E53" s="65" t="s">
        <v>60</v>
      </c>
      <c r="F53" s="65" t="s">
        <v>177</v>
      </c>
      <c r="G53" s="65" t="s">
        <v>40</v>
      </c>
      <c r="H53" s="65" t="s">
        <v>34</v>
      </c>
      <c r="I53" s="65" t="s">
        <v>225</v>
      </c>
      <c r="J53" s="66" t="s">
        <v>237</v>
      </c>
      <c r="K53" s="67">
        <v>500</v>
      </c>
      <c r="L53" s="67"/>
      <c r="M53" s="67"/>
      <c r="N53" s="67">
        <v>0</v>
      </c>
      <c r="O53" s="67">
        <v>0</v>
      </c>
      <c r="P53" s="40"/>
      <c r="Q53" s="40"/>
      <c r="R53" s="43"/>
      <c r="S53" s="5"/>
      <c r="T53" s="5"/>
      <c r="V53" s="50"/>
      <c r="W53" s="5"/>
      <c r="X53" s="58"/>
    </row>
    <row r="54" spans="1:24" s="10" customFormat="1" ht="27" customHeight="1">
      <c r="A54" s="61">
        <v>40</v>
      </c>
      <c r="B54" s="62" t="s">
        <v>32</v>
      </c>
      <c r="C54" s="62" t="s">
        <v>35</v>
      </c>
      <c r="D54" s="62" t="s">
        <v>51</v>
      </c>
      <c r="E54" s="62" t="s">
        <v>33</v>
      </c>
      <c r="F54" s="62" t="s">
        <v>32</v>
      </c>
      <c r="G54" s="62" t="s">
        <v>33</v>
      </c>
      <c r="H54" s="62" t="s">
        <v>34</v>
      </c>
      <c r="I54" s="62" t="s">
        <v>32</v>
      </c>
      <c r="J54" s="63" t="s">
        <v>20</v>
      </c>
      <c r="K54" s="64">
        <f>SUM(K55:K70)</f>
        <v>299.8</v>
      </c>
      <c r="L54" s="64">
        <f>SUM(L70:L70)</f>
        <v>0</v>
      </c>
      <c r="M54" s="64">
        <f>SUM(M70:M70)</f>
        <v>0</v>
      </c>
      <c r="N54" s="64">
        <f>SUM(N55:N70)</f>
        <v>299.8</v>
      </c>
      <c r="O54" s="64">
        <f>SUM(O55:O70)</f>
        <v>299.8</v>
      </c>
      <c r="P54" s="40"/>
      <c r="Q54" s="40"/>
      <c r="R54" s="43"/>
      <c r="S54" s="5"/>
      <c r="T54" s="5"/>
      <c r="V54" s="50"/>
      <c r="W54" s="5"/>
      <c r="X54" s="58"/>
    </row>
    <row r="55" spans="1:24" s="10" customFormat="1" ht="96" customHeight="1">
      <c r="A55" s="61">
        <v>41</v>
      </c>
      <c r="B55" s="65" t="s">
        <v>147</v>
      </c>
      <c r="C55" s="65" t="s">
        <v>35</v>
      </c>
      <c r="D55" s="65" t="s">
        <v>51</v>
      </c>
      <c r="E55" s="65" t="s">
        <v>36</v>
      </c>
      <c r="F55" s="65" t="s">
        <v>6</v>
      </c>
      <c r="G55" s="65" t="s">
        <v>36</v>
      </c>
      <c r="H55" s="65" t="s">
        <v>34</v>
      </c>
      <c r="I55" s="65" t="s">
        <v>44</v>
      </c>
      <c r="J55" s="71" t="s">
        <v>173</v>
      </c>
      <c r="K55" s="67">
        <v>0.5</v>
      </c>
      <c r="L55" s="67"/>
      <c r="M55" s="67"/>
      <c r="N55" s="67">
        <v>0.5</v>
      </c>
      <c r="O55" s="67">
        <v>0.5</v>
      </c>
      <c r="P55" s="40"/>
      <c r="Q55" s="40"/>
      <c r="R55" s="43"/>
      <c r="S55" s="5"/>
      <c r="T55" s="5"/>
      <c r="V55" s="50"/>
      <c r="W55" s="5"/>
      <c r="X55" s="58"/>
    </row>
    <row r="56" spans="1:24" s="10" customFormat="1" ht="133.5" customHeight="1">
      <c r="A56" s="61">
        <v>42</v>
      </c>
      <c r="B56" s="65" t="s">
        <v>147</v>
      </c>
      <c r="C56" s="65" t="s">
        <v>35</v>
      </c>
      <c r="D56" s="65" t="s">
        <v>51</v>
      </c>
      <c r="E56" s="65" t="s">
        <v>36</v>
      </c>
      <c r="F56" s="65" t="s">
        <v>148</v>
      </c>
      <c r="G56" s="65" t="s">
        <v>36</v>
      </c>
      <c r="H56" s="65" t="s">
        <v>34</v>
      </c>
      <c r="I56" s="65" t="s">
        <v>44</v>
      </c>
      <c r="J56" s="72" t="s">
        <v>174</v>
      </c>
      <c r="K56" s="67">
        <v>2.5</v>
      </c>
      <c r="L56" s="67"/>
      <c r="M56" s="67"/>
      <c r="N56" s="67">
        <v>2.5</v>
      </c>
      <c r="O56" s="67">
        <v>2.5</v>
      </c>
      <c r="P56" s="40"/>
      <c r="Q56" s="40"/>
      <c r="R56" s="43"/>
      <c r="S56" s="5"/>
      <c r="T56" s="5"/>
      <c r="V56" s="50"/>
      <c r="W56" s="5"/>
      <c r="X56" s="58"/>
    </row>
    <row r="57" spans="1:24" s="10" customFormat="1" ht="105.75" customHeight="1">
      <c r="A57" s="61">
        <v>43</v>
      </c>
      <c r="B57" s="65" t="str">
        <f aca="true" t="shared" si="0" ref="B57:I57">B56</f>
        <v>006</v>
      </c>
      <c r="C57" s="65" t="str">
        <f t="shared" si="0"/>
        <v>1</v>
      </c>
      <c r="D57" s="65" t="str">
        <f t="shared" si="0"/>
        <v>16</v>
      </c>
      <c r="E57" s="65" t="str">
        <f t="shared" si="0"/>
        <v>01</v>
      </c>
      <c r="F57" s="65" t="s">
        <v>150</v>
      </c>
      <c r="G57" s="65" t="str">
        <f t="shared" si="0"/>
        <v>01</v>
      </c>
      <c r="H57" s="65" t="str">
        <f t="shared" si="0"/>
        <v>0000</v>
      </c>
      <c r="I57" s="65" t="str">
        <f t="shared" si="0"/>
        <v>140</v>
      </c>
      <c r="J57" s="71" t="s">
        <v>175</v>
      </c>
      <c r="K57" s="67">
        <v>1.5</v>
      </c>
      <c r="L57" s="67"/>
      <c r="M57" s="67"/>
      <c r="N57" s="67">
        <v>1.5</v>
      </c>
      <c r="O57" s="67">
        <v>1.5</v>
      </c>
      <c r="P57" s="40"/>
      <c r="Q57" s="40"/>
      <c r="R57" s="43"/>
      <c r="S57" s="5"/>
      <c r="T57" s="5"/>
      <c r="V57" s="50"/>
      <c r="W57" s="5"/>
      <c r="X57" s="58"/>
    </row>
    <row r="58" spans="1:24" s="10" customFormat="1" ht="93" customHeight="1">
      <c r="A58" s="61">
        <v>44</v>
      </c>
      <c r="B58" s="65" t="s">
        <v>149</v>
      </c>
      <c r="C58" s="65" t="s">
        <v>35</v>
      </c>
      <c r="D58" s="65" t="s">
        <v>51</v>
      </c>
      <c r="E58" s="65" t="s">
        <v>36</v>
      </c>
      <c r="F58" s="65" t="s">
        <v>6</v>
      </c>
      <c r="G58" s="65" t="s">
        <v>36</v>
      </c>
      <c r="H58" s="65" t="s">
        <v>34</v>
      </c>
      <c r="I58" s="65" t="s">
        <v>44</v>
      </c>
      <c r="J58" s="71" t="s">
        <v>173</v>
      </c>
      <c r="K58" s="67">
        <v>3.5</v>
      </c>
      <c r="L58" s="67"/>
      <c r="M58" s="67"/>
      <c r="N58" s="67">
        <v>3.5</v>
      </c>
      <c r="O58" s="67">
        <v>3.5</v>
      </c>
      <c r="P58" s="40"/>
      <c r="Q58" s="40"/>
      <c r="R58" s="43"/>
      <c r="S58" s="5"/>
      <c r="T58" s="5"/>
      <c r="V58" s="50"/>
      <c r="W58" s="5"/>
      <c r="X58" s="58"/>
    </row>
    <row r="59" spans="1:24" s="10" customFormat="1" ht="125.25" customHeight="1">
      <c r="A59" s="61">
        <v>45</v>
      </c>
      <c r="B59" s="65" t="s">
        <v>149</v>
      </c>
      <c r="C59" s="65" t="s">
        <v>35</v>
      </c>
      <c r="D59" s="65" t="s">
        <v>51</v>
      </c>
      <c r="E59" s="65" t="s">
        <v>36</v>
      </c>
      <c r="F59" s="65" t="s">
        <v>148</v>
      </c>
      <c r="G59" s="65" t="s">
        <v>36</v>
      </c>
      <c r="H59" s="65" t="s">
        <v>34</v>
      </c>
      <c r="I59" s="65" t="s">
        <v>44</v>
      </c>
      <c r="J59" s="72" t="s">
        <v>174</v>
      </c>
      <c r="K59" s="67">
        <v>57.3</v>
      </c>
      <c r="L59" s="67"/>
      <c r="M59" s="67"/>
      <c r="N59" s="67">
        <v>57.3</v>
      </c>
      <c r="O59" s="67">
        <v>57.3</v>
      </c>
      <c r="P59" s="40"/>
      <c r="Q59" s="40"/>
      <c r="R59" s="43"/>
      <c r="S59" s="5"/>
      <c r="T59" s="5"/>
      <c r="V59" s="50"/>
      <c r="W59" s="5"/>
      <c r="X59" s="58"/>
    </row>
    <row r="60" spans="1:24" s="10" customFormat="1" ht="108" customHeight="1">
      <c r="A60" s="61">
        <v>46</v>
      </c>
      <c r="B60" s="65" t="str">
        <f aca="true" t="shared" si="1" ref="B60:I60">B59</f>
        <v>439</v>
      </c>
      <c r="C60" s="65" t="str">
        <f t="shared" si="1"/>
        <v>1</v>
      </c>
      <c r="D60" s="65" t="str">
        <f t="shared" si="1"/>
        <v>16</v>
      </c>
      <c r="E60" s="65" t="str">
        <f t="shared" si="1"/>
        <v>01</v>
      </c>
      <c r="F60" s="65" t="s">
        <v>150</v>
      </c>
      <c r="G60" s="65" t="str">
        <f t="shared" si="1"/>
        <v>01</v>
      </c>
      <c r="H60" s="65" t="str">
        <f t="shared" si="1"/>
        <v>0000</v>
      </c>
      <c r="I60" s="65" t="str">
        <f t="shared" si="1"/>
        <v>140</v>
      </c>
      <c r="J60" s="71" t="s">
        <v>175</v>
      </c>
      <c r="K60" s="67">
        <v>11.5</v>
      </c>
      <c r="L60" s="67"/>
      <c r="M60" s="67"/>
      <c r="N60" s="67">
        <v>11.5</v>
      </c>
      <c r="O60" s="67">
        <v>11.5</v>
      </c>
      <c r="P60" s="40"/>
      <c r="Q60" s="40"/>
      <c r="R60" s="43"/>
      <c r="S60" s="5"/>
      <c r="T60" s="5"/>
      <c r="V60" s="50"/>
      <c r="W60" s="5"/>
      <c r="X60" s="58"/>
    </row>
    <row r="61" spans="1:24" s="10" customFormat="1" ht="117" customHeight="1">
      <c r="A61" s="61">
        <v>47</v>
      </c>
      <c r="B61" s="65" t="s">
        <v>149</v>
      </c>
      <c r="C61" s="65" t="s">
        <v>35</v>
      </c>
      <c r="D61" s="65" t="s">
        <v>51</v>
      </c>
      <c r="E61" s="65" t="s">
        <v>36</v>
      </c>
      <c r="F61" s="65" t="s">
        <v>151</v>
      </c>
      <c r="G61" s="65" t="s">
        <v>36</v>
      </c>
      <c r="H61" s="65" t="s">
        <v>34</v>
      </c>
      <c r="I61" s="65" t="s">
        <v>44</v>
      </c>
      <c r="J61" s="71" t="s">
        <v>180</v>
      </c>
      <c r="K61" s="67">
        <v>40</v>
      </c>
      <c r="L61" s="67"/>
      <c r="M61" s="67"/>
      <c r="N61" s="67">
        <v>40</v>
      </c>
      <c r="O61" s="67">
        <v>40</v>
      </c>
      <c r="P61" s="40"/>
      <c r="Q61" s="40"/>
      <c r="R61" s="43"/>
      <c r="S61" s="5"/>
      <c r="T61" s="5"/>
      <c r="V61" s="50"/>
      <c r="W61" s="5"/>
      <c r="X61" s="58"/>
    </row>
    <row r="62" spans="1:24" s="10" customFormat="1" ht="120" customHeight="1">
      <c r="A62" s="61">
        <v>48</v>
      </c>
      <c r="B62" s="65" t="s">
        <v>149</v>
      </c>
      <c r="C62" s="65" t="s">
        <v>35</v>
      </c>
      <c r="D62" s="65" t="s">
        <v>51</v>
      </c>
      <c r="E62" s="65" t="s">
        <v>36</v>
      </c>
      <c r="F62" s="65" t="s">
        <v>181</v>
      </c>
      <c r="G62" s="65" t="s">
        <v>36</v>
      </c>
      <c r="H62" s="65" t="s">
        <v>34</v>
      </c>
      <c r="I62" s="65" t="s">
        <v>44</v>
      </c>
      <c r="J62" s="71" t="s">
        <v>182</v>
      </c>
      <c r="K62" s="67">
        <v>20</v>
      </c>
      <c r="L62" s="67"/>
      <c r="M62" s="67"/>
      <c r="N62" s="67">
        <v>20</v>
      </c>
      <c r="O62" s="67">
        <v>20</v>
      </c>
      <c r="P62" s="40"/>
      <c r="Q62" s="40"/>
      <c r="R62" s="43"/>
      <c r="S62" s="5"/>
      <c r="T62" s="5"/>
      <c r="V62" s="50"/>
      <c r="W62" s="5"/>
      <c r="X62" s="58"/>
    </row>
    <row r="63" spans="1:24" s="10" customFormat="1" ht="138.75" customHeight="1">
      <c r="A63" s="61">
        <v>49</v>
      </c>
      <c r="B63" s="65" t="s">
        <v>149</v>
      </c>
      <c r="C63" s="65" t="s">
        <v>35</v>
      </c>
      <c r="D63" s="65" t="s">
        <v>51</v>
      </c>
      <c r="E63" s="65" t="s">
        <v>36</v>
      </c>
      <c r="F63" s="65" t="s">
        <v>145</v>
      </c>
      <c r="G63" s="65" t="s">
        <v>36</v>
      </c>
      <c r="H63" s="65" t="s">
        <v>34</v>
      </c>
      <c r="I63" s="65" t="s">
        <v>44</v>
      </c>
      <c r="J63" s="73" t="s">
        <v>183</v>
      </c>
      <c r="K63" s="67">
        <v>1</v>
      </c>
      <c r="L63" s="67"/>
      <c r="M63" s="67"/>
      <c r="N63" s="67">
        <v>1</v>
      </c>
      <c r="O63" s="67">
        <v>1</v>
      </c>
      <c r="P63" s="40"/>
      <c r="Q63" s="40"/>
      <c r="R63" s="43"/>
      <c r="S63" s="5"/>
      <c r="T63" s="5"/>
      <c r="V63" s="50"/>
      <c r="W63" s="5"/>
      <c r="X63" s="58"/>
    </row>
    <row r="64" spans="1:24" s="2" customFormat="1" ht="138" customHeight="1">
      <c r="A64" s="61">
        <v>50</v>
      </c>
      <c r="B64" s="65" t="s">
        <v>113</v>
      </c>
      <c r="C64" s="65" t="s">
        <v>35</v>
      </c>
      <c r="D64" s="65" t="s">
        <v>51</v>
      </c>
      <c r="E64" s="65" t="s">
        <v>36</v>
      </c>
      <c r="F64" s="65" t="s">
        <v>164</v>
      </c>
      <c r="G64" s="65" t="s">
        <v>36</v>
      </c>
      <c r="H64" s="65" t="s">
        <v>34</v>
      </c>
      <c r="I64" s="65" t="s">
        <v>44</v>
      </c>
      <c r="J64" s="74" t="s">
        <v>165</v>
      </c>
      <c r="K64" s="67">
        <v>15</v>
      </c>
      <c r="L64" s="67"/>
      <c r="M64" s="67"/>
      <c r="N64" s="67">
        <v>15</v>
      </c>
      <c r="O64" s="67">
        <v>15</v>
      </c>
      <c r="P64" s="15"/>
      <c r="R64" s="43"/>
      <c r="V64" s="49"/>
      <c r="X64" s="59"/>
    </row>
    <row r="65" spans="1:24" s="2" customFormat="1" ht="109.5" customHeight="1">
      <c r="A65" s="61">
        <v>51</v>
      </c>
      <c r="B65" s="65" t="s">
        <v>149</v>
      </c>
      <c r="C65" s="65" t="s">
        <v>35</v>
      </c>
      <c r="D65" s="65" t="s">
        <v>51</v>
      </c>
      <c r="E65" s="65" t="s">
        <v>36</v>
      </c>
      <c r="F65" s="65" t="s">
        <v>152</v>
      </c>
      <c r="G65" s="65" t="s">
        <v>36</v>
      </c>
      <c r="H65" s="65" t="s">
        <v>34</v>
      </c>
      <c r="I65" s="65" t="s">
        <v>44</v>
      </c>
      <c r="J65" s="73" t="s">
        <v>184</v>
      </c>
      <c r="K65" s="67">
        <v>1</v>
      </c>
      <c r="L65" s="67"/>
      <c r="M65" s="67"/>
      <c r="N65" s="67">
        <v>1</v>
      </c>
      <c r="O65" s="67">
        <v>1</v>
      </c>
      <c r="P65" s="15"/>
      <c r="R65" s="45"/>
      <c r="V65" s="49"/>
      <c r="X65" s="59"/>
    </row>
    <row r="66" spans="1:24" s="2" customFormat="1" ht="99" customHeight="1">
      <c r="A66" s="61">
        <v>52</v>
      </c>
      <c r="B66" s="65" t="s">
        <v>149</v>
      </c>
      <c r="C66" s="65" t="s">
        <v>35</v>
      </c>
      <c r="D66" s="65" t="s">
        <v>51</v>
      </c>
      <c r="E66" s="65" t="s">
        <v>36</v>
      </c>
      <c r="F66" s="65" t="s">
        <v>153</v>
      </c>
      <c r="G66" s="65" t="s">
        <v>36</v>
      </c>
      <c r="H66" s="65" t="s">
        <v>34</v>
      </c>
      <c r="I66" s="65" t="s">
        <v>44</v>
      </c>
      <c r="J66" s="73" t="s">
        <v>185</v>
      </c>
      <c r="K66" s="67">
        <v>1</v>
      </c>
      <c r="L66" s="67"/>
      <c r="M66" s="67"/>
      <c r="N66" s="67">
        <v>1</v>
      </c>
      <c r="O66" s="67">
        <v>1</v>
      </c>
      <c r="P66" s="15"/>
      <c r="R66" s="44"/>
      <c r="V66" s="49"/>
      <c r="W66" s="49">
        <f>SUM(W67:W110)</f>
        <v>3427.8</v>
      </c>
      <c r="X66" s="59"/>
    </row>
    <row r="67" spans="1:24" s="2" customFormat="1" ht="109.5" customHeight="1">
      <c r="A67" s="61">
        <v>53</v>
      </c>
      <c r="B67" s="65" t="s">
        <v>149</v>
      </c>
      <c r="C67" s="65" t="s">
        <v>35</v>
      </c>
      <c r="D67" s="65" t="s">
        <v>51</v>
      </c>
      <c r="E67" s="65" t="s">
        <v>36</v>
      </c>
      <c r="F67" s="65" t="s">
        <v>154</v>
      </c>
      <c r="G67" s="65" t="s">
        <v>36</v>
      </c>
      <c r="H67" s="65" t="s">
        <v>34</v>
      </c>
      <c r="I67" s="65" t="s">
        <v>44</v>
      </c>
      <c r="J67" s="71" t="s">
        <v>186</v>
      </c>
      <c r="K67" s="67">
        <v>60</v>
      </c>
      <c r="L67" s="67"/>
      <c r="M67" s="67"/>
      <c r="N67" s="67">
        <v>60</v>
      </c>
      <c r="O67" s="67">
        <v>60</v>
      </c>
      <c r="P67" s="15"/>
      <c r="R67" s="44"/>
      <c r="S67" s="41"/>
      <c r="T67" s="41"/>
      <c r="U67" s="41"/>
      <c r="V67" s="49"/>
      <c r="W67" s="49"/>
      <c r="X67" s="59"/>
    </row>
    <row r="68" spans="1:24" s="2" customFormat="1" ht="108.75" customHeight="1">
      <c r="A68" s="61">
        <v>54</v>
      </c>
      <c r="B68" s="65" t="s">
        <v>147</v>
      </c>
      <c r="C68" s="65" t="s">
        <v>35</v>
      </c>
      <c r="D68" s="65" t="s">
        <v>51</v>
      </c>
      <c r="E68" s="65" t="s">
        <v>36</v>
      </c>
      <c r="F68" s="65" t="s">
        <v>154</v>
      </c>
      <c r="G68" s="65" t="s">
        <v>36</v>
      </c>
      <c r="H68" s="65" t="s">
        <v>34</v>
      </c>
      <c r="I68" s="65" t="s">
        <v>44</v>
      </c>
      <c r="J68" s="71" t="s">
        <v>155</v>
      </c>
      <c r="K68" s="67">
        <v>10</v>
      </c>
      <c r="L68" s="67"/>
      <c r="M68" s="67"/>
      <c r="N68" s="67">
        <v>10</v>
      </c>
      <c r="O68" s="67">
        <v>10</v>
      </c>
      <c r="P68" s="15"/>
      <c r="R68" s="44"/>
      <c r="S68" s="41"/>
      <c r="T68" s="41"/>
      <c r="U68" s="41"/>
      <c r="V68" s="49"/>
      <c r="W68" s="49"/>
      <c r="X68" s="59"/>
    </row>
    <row r="69" spans="1:24" s="2" customFormat="1" ht="83.25" customHeight="1">
      <c r="A69" s="61">
        <v>55</v>
      </c>
      <c r="B69" s="65" t="s">
        <v>11</v>
      </c>
      <c r="C69" s="65" t="s">
        <v>35</v>
      </c>
      <c r="D69" s="65" t="s">
        <v>51</v>
      </c>
      <c r="E69" s="65" t="s">
        <v>114</v>
      </c>
      <c r="F69" s="65" t="s">
        <v>132</v>
      </c>
      <c r="G69" s="65" t="s">
        <v>40</v>
      </c>
      <c r="H69" s="65" t="s">
        <v>34</v>
      </c>
      <c r="I69" s="65" t="s">
        <v>44</v>
      </c>
      <c r="J69" s="66" t="s">
        <v>179</v>
      </c>
      <c r="K69" s="67">
        <v>3</v>
      </c>
      <c r="L69" s="67"/>
      <c r="M69" s="67"/>
      <c r="N69" s="67">
        <v>3</v>
      </c>
      <c r="O69" s="67">
        <v>3</v>
      </c>
      <c r="P69" s="15"/>
      <c r="R69" s="44"/>
      <c r="S69" s="41"/>
      <c r="T69" s="41"/>
      <c r="U69" s="41"/>
      <c r="V69" s="49"/>
      <c r="W69" s="49"/>
      <c r="X69" s="59"/>
    </row>
    <row r="70" spans="1:24" s="2" customFormat="1" ht="123" customHeight="1">
      <c r="A70" s="61">
        <v>56</v>
      </c>
      <c r="B70" s="65" t="s">
        <v>176</v>
      </c>
      <c r="C70" s="65" t="s">
        <v>35</v>
      </c>
      <c r="D70" s="65" t="s">
        <v>51</v>
      </c>
      <c r="E70" s="65" t="s">
        <v>45</v>
      </c>
      <c r="F70" s="65" t="s">
        <v>177</v>
      </c>
      <c r="G70" s="65" t="s">
        <v>36</v>
      </c>
      <c r="H70" s="65" t="s">
        <v>34</v>
      </c>
      <c r="I70" s="65" t="s">
        <v>44</v>
      </c>
      <c r="J70" s="66" t="s">
        <v>178</v>
      </c>
      <c r="K70" s="67">
        <v>72</v>
      </c>
      <c r="L70" s="67"/>
      <c r="M70" s="67"/>
      <c r="N70" s="67">
        <v>72</v>
      </c>
      <c r="O70" s="67">
        <v>72</v>
      </c>
      <c r="P70" s="15"/>
      <c r="R70" s="44"/>
      <c r="S70" s="41"/>
      <c r="T70" s="41"/>
      <c r="U70" s="41"/>
      <c r="V70" s="49"/>
      <c r="W70" s="49"/>
      <c r="X70" s="59"/>
    </row>
    <row r="71" spans="1:24" s="2" customFormat="1" ht="22.5" customHeight="1">
      <c r="A71" s="61">
        <v>57</v>
      </c>
      <c r="B71" s="62" t="s">
        <v>32</v>
      </c>
      <c r="C71" s="62" t="s">
        <v>35</v>
      </c>
      <c r="D71" s="62" t="s">
        <v>228</v>
      </c>
      <c r="E71" s="62" t="s">
        <v>33</v>
      </c>
      <c r="F71" s="62" t="s">
        <v>32</v>
      </c>
      <c r="G71" s="62" t="s">
        <v>33</v>
      </c>
      <c r="H71" s="62" t="s">
        <v>34</v>
      </c>
      <c r="I71" s="62" t="s">
        <v>32</v>
      </c>
      <c r="J71" s="75" t="s">
        <v>229</v>
      </c>
      <c r="K71" s="64">
        <f>SUM(K72)</f>
        <v>0</v>
      </c>
      <c r="L71" s="64"/>
      <c r="M71" s="64"/>
      <c r="N71" s="64">
        <f>SUM(N72)</f>
        <v>0</v>
      </c>
      <c r="O71" s="64">
        <f>SUM(O72)</f>
        <v>0</v>
      </c>
      <c r="P71" s="15"/>
      <c r="R71" s="44"/>
      <c r="S71" s="41"/>
      <c r="T71" s="41"/>
      <c r="U71" s="41"/>
      <c r="V71" s="49"/>
      <c r="W71" s="49"/>
      <c r="X71" s="59"/>
    </row>
    <row r="72" spans="1:24" s="2" customFormat="1" ht="45.75" customHeight="1">
      <c r="A72" s="61">
        <v>58</v>
      </c>
      <c r="B72" s="65" t="s">
        <v>11</v>
      </c>
      <c r="C72" s="65" t="s">
        <v>35</v>
      </c>
      <c r="D72" s="65" t="s">
        <v>228</v>
      </c>
      <c r="E72" s="65" t="s">
        <v>40</v>
      </c>
      <c r="F72" s="65" t="s">
        <v>177</v>
      </c>
      <c r="G72" s="65" t="s">
        <v>40</v>
      </c>
      <c r="H72" s="65" t="s">
        <v>34</v>
      </c>
      <c r="I72" s="65" t="s">
        <v>230</v>
      </c>
      <c r="J72" s="66" t="s">
        <v>231</v>
      </c>
      <c r="K72" s="67">
        <v>0</v>
      </c>
      <c r="L72" s="67"/>
      <c r="M72" s="67"/>
      <c r="N72" s="67">
        <v>0</v>
      </c>
      <c r="O72" s="67">
        <v>0</v>
      </c>
      <c r="P72" s="15"/>
      <c r="R72" s="44"/>
      <c r="S72" s="41"/>
      <c r="T72" s="41"/>
      <c r="U72" s="41"/>
      <c r="V72" s="49"/>
      <c r="W72" s="49"/>
      <c r="X72" s="59"/>
    </row>
    <row r="73" spans="1:24" s="11" customFormat="1" ht="31.5" customHeight="1">
      <c r="A73" s="61">
        <v>59</v>
      </c>
      <c r="B73" s="62"/>
      <c r="C73" s="62"/>
      <c r="D73" s="62"/>
      <c r="E73" s="62"/>
      <c r="F73" s="62"/>
      <c r="G73" s="62"/>
      <c r="H73" s="62"/>
      <c r="I73" s="62"/>
      <c r="J73" s="75" t="s">
        <v>53</v>
      </c>
      <c r="K73" s="64">
        <f>SUM(K15)</f>
        <v>372434.79999999993</v>
      </c>
      <c r="L73" s="64" t="e">
        <f>SUM(L15)</f>
        <v>#REF!</v>
      </c>
      <c r="M73" s="64" t="e">
        <f>SUM(M15)</f>
        <v>#REF!</v>
      </c>
      <c r="N73" s="64">
        <f>SUM(N15)</f>
        <v>391595.79999999993</v>
      </c>
      <c r="O73" s="64">
        <f>SUM(O15)</f>
        <v>427860.16000000003</v>
      </c>
      <c r="P73" s="23"/>
      <c r="R73" s="43"/>
      <c r="T73" s="3"/>
      <c r="V73" s="47"/>
      <c r="W73" s="47"/>
      <c r="X73" s="46"/>
    </row>
    <row r="74" spans="1:24" s="11" customFormat="1" ht="31.5" customHeight="1">
      <c r="A74" s="61">
        <v>60</v>
      </c>
      <c r="B74" s="76" t="s">
        <v>32</v>
      </c>
      <c r="C74" s="76" t="s">
        <v>7</v>
      </c>
      <c r="D74" s="76" t="s">
        <v>33</v>
      </c>
      <c r="E74" s="76" t="s">
        <v>33</v>
      </c>
      <c r="F74" s="76" t="s">
        <v>32</v>
      </c>
      <c r="G74" s="76" t="s">
        <v>33</v>
      </c>
      <c r="H74" s="76" t="s">
        <v>34</v>
      </c>
      <c r="I74" s="76" t="s">
        <v>32</v>
      </c>
      <c r="J74" s="75" t="s">
        <v>9</v>
      </c>
      <c r="K74" s="77">
        <f>K75</f>
        <v>371820.9</v>
      </c>
      <c r="L74" s="77" t="e">
        <f>L75+#REF!+#REF!+#REF!</f>
        <v>#REF!</v>
      </c>
      <c r="M74" s="77" t="e">
        <f>M75+#REF!+#REF!+#REF!</f>
        <v>#REF!</v>
      </c>
      <c r="N74" s="77">
        <f>N75</f>
        <v>369955.39999999997</v>
      </c>
      <c r="O74" s="77">
        <f>O75</f>
        <v>364764.4</v>
      </c>
      <c r="P74" s="23"/>
      <c r="R74" s="43"/>
      <c r="T74" s="3"/>
      <c r="V74" s="47"/>
      <c r="W74" s="47"/>
      <c r="X74" s="46"/>
    </row>
    <row r="75" spans="1:24" s="11" customFormat="1" ht="49.5" customHeight="1">
      <c r="A75" s="61">
        <v>61</v>
      </c>
      <c r="B75" s="78" t="s">
        <v>32</v>
      </c>
      <c r="C75" s="78" t="s">
        <v>7</v>
      </c>
      <c r="D75" s="78" t="s">
        <v>39</v>
      </c>
      <c r="E75" s="78" t="s">
        <v>33</v>
      </c>
      <c r="F75" s="78" t="s">
        <v>32</v>
      </c>
      <c r="G75" s="78" t="s">
        <v>33</v>
      </c>
      <c r="H75" s="78" t="s">
        <v>34</v>
      </c>
      <c r="I75" s="78" t="s">
        <v>32</v>
      </c>
      <c r="J75" s="79" t="s">
        <v>63</v>
      </c>
      <c r="K75" s="77">
        <f>K81+K116+K76+K91+K125+K127</f>
        <v>371820.9</v>
      </c>
      <c r="L75" s="77" t="e">
        <f>#REF!+L81+L92+#REF!</f>
        <v>#REF!</v>
      </c>
      <c r="M75" s="77" t="e">
        <f>#REF!+M81+M92+#REF!</f>
        <v>#REF!</v>
      </c>
      <c r="N75" s="77">
        <f>N81+N92+N116+N113+N76</f>
        <v>369955.39999999997</v>
      </c>
      <c r="O75" s="77">
        <f>O81+O92+O116+O113+O76</f>
        <v>364764.4</v>
      </c>
      <c r="P75" s="23"/>
      <c r="R75" s="43"/>
      <c r="T75" s="3"/>
      <c r="V75" s="47"/>
      <c r="W75" s="53">
        <v>3094.2</v>
      </c>
      <c r="X75" s="46"/>
    </row>
    <row r="76" spans="1:24" s="11" customFormat="1" ht="39.75" customHeight="1">
      <c r="A76" s="61">
        <v>62</v>
      </c>
      <c r="B76" s="62" t="s">
        <v>59</v>
      </c>
      <c r="C76" s="80" t="s">
        <v>7</v>
      </c>
      <c r="D76" s="80" t="s">
        <v>39</v>
      </c>
      <c r="E76" s="80" t="s">
        <v>114</v>
      </c>
      <c r="F76" s="80" t="s">
        <v>32</v>
      </c>
      <c r="G76" s="80" t="s">
        <v>33</v>
      </c>
      <c r="H76" s="80" t="s">
        <v>34</v>
      </c>
      <c r="I76" s="80" t="s">
        <v>118</v>
      </c>
      <c r="J76" s="81" t="s">
        <v>133</v>
      </c>
      <c r="K76" s="77">
        <f>SUM(K77+K79)</f>
        <v>104391.8</v>
      </c>
      <c r="L76" s="77"/>
      <c r="M76" s="77"/>
      <c r="N76" s="77">
        <f>SUM(N77+N79)</f>
        <v>104391.8</v>
      </c>
      <c r="O76" s="77">
        <f>SUM(O77+O79)</f>
        <v>104391.8</v>
      </c>
      <c r="P76" s="23"/>
      <c r="R76" s="43"/>
      <c r="T76" s="3"/>
      <c r="V76" s="47"/>
      <c r="W76" s="53"/>
      <c r="X76" s="46"/>
    </row>
    <row r="77" spans="1:23" s="11" customFormat="1" ht="39.75" customHeight="1">
      <c r="A77" s="61">
        <v>63</v>
      </c>
      <c r="B77" s="78" t="s">
        <v>32</v>
      </c>
      <c r="C77" s="80" t="s">
        <v>7</v>
      </c>
      <c r="D77" s="80" t="s">
        <v>39</v>
      </c>
      <c r="E77" s="80" t="s">
        <v>134</v>
      </c>
      <c r="F77" s="80" t="s">
        <v>136</v>
      </c>
      <c r="G77" s="80" t="s">
        <v>33</v>
      </c>
      <c r="H77" s="80" t="s">
        <v>34</v>
      </c>
      <c r="I77" s="80" t="s">
        <v>118</v>
      </c>
      <c r="J77" s="81" t="s">
        <v>135</v>
      </c>
      <c r="K77" s="77">
        <f>SUM(K78)</f>
        <v>49306.3</v>
      </c>
      <c r="L77" s="77"/>
      <c r="M77" s="77"/>
      <c r="N77" s="77">
        <f>SUM(N78)</f>
        <v>49306.3</v>
      </c>
      <c r="O77" s="77">
        <f>SUM(O78)</f>
        <v>49306.3</v>
      </c>
      <c r="P77" s="23"/>
      <c r="R77" s="43"/>
      <c r="T77" s="3"/>
      <c r="V77" s="47"/>
      <c r="W77" s="51"/>
    </row>
    <row r="78" spans="1:23" s="11" customFormat="1" ht="61.5" customHeight="1">
      <c r="A78" s="61">
        <v>64</v>
      </c>
      <c r="B78" s="65" t="s">
        <v>59</v>
      </c>
      <c r="C78" s="82" t="s">
        <v>7</v>
      </c>
      <c r="D78" s="82" t="s">
        <v>39</v>
      </c>
      <c r="E78" s="82" t="s">
        <v>134</v>
      </c>
      <c r="F78" s="82" t="s">
        <v>136</v>
      </c>
      <c r="G78" s="82" t="s">
        <v>40</v>
      </c>
      <c r="H78" s="82" t="s">
        <v>34</v>
      </c>
      <c r="I78" s="82" t="s">
        <v>118</v>
      </c>
      <c r="J78" s="83" t="s">
        <v>188</v>
      </c>
      <c r="K78" s="68">
        <v>49306.3</v>
      </c>
      <c r="L78" s="68"/>
      <c r="M78" s="68"/>
      <c r="N78" s="68">
        <v>49306.3</v>
      </c>
      <c r="O78" s="68">
        <v>49306.3</v>
      </c>
      <c r="P78" s="23"/>
      <c r="R78" s="43"/>
      <c r="T78" s="3"/>
      <c r="V78" s="47"/>
      <c r="W78" s="51"/>
    </row>
    <row r="79" spans="1:23" s="11" customFormat="1" ht="27.75" customHeight="1">
      <c r="A79" s="61">
        <v>65</v>
      </c>
      <c r="B79" s="62" t="s">
        <v>59</v>
      </c>
      <c r="C79" s="80" t="s">
        <v>7</v>
      </c>
      <c r="D79" s="80" t="s">
        <v>39</v>
      </c>
      <c r="E79" s="80" t="s">
        <v>142</v>
      </c>
      <c r="F79" s="80" t="s">
        <v>58</v>
      </c>
      <c r="G79" s="80" t="s">
        <v>33</v>
      </c>
      <c r="H79" s="80" t="s">
        <v>34</v>
      </c>
      <c r="I79" s="80" t="s">
        <v>118</v>
      </c>
      <c r="J79" s="79" t="s">
        <v>143</v>
      </c>
      <c r="K79" s="77">
        <f>SUM(K80:K80)</f>
        <v>55085.5</v>
      </c>
      <c r="L79" s="77"/>
      <c r="M79" s="77"/>
      <c r="N79" s="77">
        <f>SUM(N80:N80)</f>
        <v>55085.5</v>
      </c>
      <c r="O79" s="77">
        <f>SUM(O80:O80)</f>
        <v>55085.5</v>
      </c>
      <c r="P79" s="23"/>
      <c r="R79" s="43"/>
      <c r="S79" s="11">
        <v>125</v>
      </c>
      <c r="T79" s="3"/>
      <c r="V79" s="47"/>
      <c r="W79" s="53">
        <v>478</v>
      </c>
    </row>
    <row r="80" spans="1:23" s="11" customFormat="1" ht="57.75" customHeight="1">
      <c r="A80" s="61">
        <v>66</v>
      </c>
      <c r="B80" s="65" t="s">
        <v>59</v>
      </c>
      <c r="C80" s="82" t="s">
        <v>7</v>
      </c>
      <c r="D80" s="82" t="s">
        <v>39</v>
      </c>
      <c r="E80" s="82" t="s">
        <v>142</v>
      </c>
      <c r="F80" s="82" t="s">
        <v>58</v>
      </c>
      <c r="G80" s="82" t="s">
        <v>40</v>
      </c>
      <c r="H80" s="82" t="s">
        <v>169</v>
      </c>
      <c r="I80" s="82" t="s">
        <v>118</v>
      </c>
      <c r="J80" s="84" t="s">
        <v>189</v>
      </c>
      <c r="K80" s="68">
        <v>55085.5</v>
      </c>
      <c r="L80" s="68"/>
      <c r="M80" s="68"/>
      <c r="N80" s="68">
        <v>55085.5</v>
      </c>
      <c r="O80" s="68">
        <v>55085.5</v>
      </c>
      <c r="P80" s="23"/>
      <c r="R80" s="43"/>
      <c r="T80" s="3"/>
      <c r="V80" s="47"/>
      <c r="W80" s="51"/>
    </row>
    <row r="81" spans="1:23" s="11" customFormat="1" ht="42" customHeight="1">
      <c r="A81" s="61">
        <v>67</v>
      </c>
      <c r="B81" s="78" t="s">
        <v>32</v>
      </c>
      <c r="C81" s="78" t="s">
        <v>7</v>
      </c>
      <c r="D81" s="78" t="s">
        <v>39</v>
      </c>
      <c r="E81" s="78" t="s">
        <v>120</v>
      </c>
      <c r="F81" s="78" t="s">
        <v>32</v>
      </c>
      <c r="G81" s="78" t="s">
        <v>33</v>
      </c>
      <c r="H81" s="78" t="s">
        <v>34</v>
      </c>
      <c r="I81" s="78" t="s">
        <v>32</v>
      </c>
      <c r="J81" s="63" t="s">
        <v>64</v>
      </c>
      <c r="K81" s="77">
        <f>SUM(K82+K85)</f>
        <v>7761.200000000001</v>
      </c>
      <c r="L81" s="77">
        <f>SUM(L86:L88)</f>
        <v>0</v>
      </c>
      <c r="M81" s="77">
        <f>SUM(M86:M88)</f>
        <v>0</v>
      </c>
      <c r="N81" s="77">
        <f>SUM(N82+N85)</f>
        <v>7556.5</v>
      </c>
      <c r="O81" s="77">
        <f>SUM(O82+O85)</f>
        <v>4456.1</v>
      </c>
      <c r="P81" s="23"/>
      <c r="R81" s="43"/>
      <c r="T81" s="3"/>
      <c r="V81" s="47"/>
      <c r="W81" s="53">
        <v>127.5</v>
      </c>
    </row>
    <row r="82" spans="1:23" s="11" customFormat="1" ht="45.75" customHeight="1">
      <c r="A82" s="61">
        <v>68</v>
      </c>
      <c r="B82" s="78" t="s">
        <v>32</v>
      </c>
      <c r="C82" s="78" t="s">
        <v>7</v>
      </c>
      <c r="D82" s="78" t="s">
        <v>39</v>
      </c>
      <c r="E82" s="78" t="s">
        <v>89</v>
      </c>
      <c r="F82" s="78" t="s">
        <v>32</v>
      </c>
      <c r="G82" s="78" t="s">
        <v>33</v>
      </c>
      <c r="H82" s="78" t="s">
        <v>34</v>
      </c>
      <c r="I82" s="78" t="s">
        <v>32</v>
      </c>
      <c r="J82" s="63" t="s">
        <v>64</v>
      </c>
      <c r="K82" s="77">
        <f>SUM(K83+K84)</f>
        <v>4419.6</v>
      </c>
      <c r="L82" s="77">
        <f>SUM(L83:N83)</f>
        <v>4291.1</v>
      </c>
      <c r="M82" s="77">
        <f>SUM(M83:O83)</f>
        <v>5609.3</v>
      </c>
      <c r="N82" s="77">
        <f>SUM(N83+N84)</f>
        <v>4475.900000000001</v>
      </c>
      <c r="O82" s="77">
        <f>SUM(O83+O84)</f>
        <v>1375.5</v>
      </c>
      <c r="P82" s="23"/>
      <c r="R82" s="43"/>
      <c r="T82" s="3"/>
      <c r="V82" s="47"/>
      <c r="W82" s="53"/>
    </row>
    <row r="83" spans="1:23" s="11" customFormat="1" ht="78.75">
      <c r="A83" s="61">
        <v>69</v>
      </c>
      <c r="B83" s="85" t="s">
        <v>59</v>
      </c>
      <c r="C83" s="85" t="s">
        <v>7</v>
      </c>
      <c r="D83" s="85" t="s">
        <v>39</v>
      </c>
      <c r="E83" s="85" t="s">
        <v>89</v>
      </c>
      <c r="F83" s="85" t="s">
        <v>156</v>
      </c>
      <c r="G83" s="85" t="s">
        <v>40</v>
      </c>
      <c r="H83" s="85" t="s">
        <v>34</v>
      </c>
      <c r="I83" s="85" t="s">
        <v>118</v>
      </c>
      <c r="J83" s="83" t="s">
        <v>192</v>
      </c>
      <c r="K83" s="68">
        <v>4235</v>
      </c>
      <c r="L83" s="68"/>
      <c r="M83" s="68"/>
      <c r="N83" s="68">
        <v>4291.1</v>
      </c>
      <c r="O83" s="68">
        <v>1318.2</v>
      </c>
      <c r="P83" s="23"/>
      <c r="R83" s="43"/>
      <c r="T83" s="3"/>
      <c r="V83" s="47"/>
      <c r="W83" s="51"/>
    </row>
    <row r="84" spans="1:23" s="25" customFormat="1" ht="36" customHeight="1">
      <c r="A84" s="61">
        <v>70</v>
      </c>
      <c r="B84" s="85" t="s">
        <v>59</v>
      </c>
      <c r="C84" s="85" t="s">
        <v>7</v>
      </c>
      <c r="D84" s="85" t="s">
        <v>39</v>
      </c>
      <c r="E84" s="85" t="s">
        <v>89</v>
      </c>
      <c r="F84" s="85" t="s">
        <v>193</v>
      </c>
      <c r="G84" s="85" t="s">
        <v>40</v>
      </c>
      <c r="H84" s="85" t="s">
        <v>34</v>
      </c>
      <c r="I84" s="85" t="s">
        <v>118</v>
      </c>
      <c r="J84" s="86" t="s">
        <v>194</v>
      </c>
      <c r="K84" s="68">
        <v>184.6</v>
      </c>
      <c r="L84" s="68"/>
      <c r="M84" s="68"/>
      <c r="N84" s="68">
        <v>184.8</v>
      </c>
      <c r="O84" s="68">
        <v>57.3</v>
      </c>
      <c r="P84" s="23"/>
      <c r="Q84" s="11"/>
      <c r="R84" s="43"/>
      <c r="S84" s="11">
        <f>728.9+460.9</f>
        <v>1189.8</v>
      </c>
      <c r="T84" s="5"/>
      <c r="V84" s="50"/>
      <c r="W84" s="55">
        <v>249.7</v>
      </c>
    </row>
    <row r="85" spans="1:23" s="25" customFormat="1" ht="47.25" customHeight="1">
      <c r="A85" s="61">
        <v>71</v>
      </c>
      <c r="B85" s="78" t="s">
        <v>32</v>
      </c>
      <c r="C85" s="78" t="s">
        <v>7</v>
      </c>
      <c r="D85" s="78" t="s">
        <v>39</v>
      </c>
      <c r="E85" s="78" t="s">
        <v>103</v>
      </c>
      <c r="F85" s="78" t="s">
        <v>32</v>
      </c>
      <c r="G85" s="78" t="s">
        <v>33</v>
      </c>
      <c r="H85" s="78" t="s">
        <v>34</v>
      </c>
      <c r="I85" s="78" t="s">
        <v>32</v>
      </c>
      <c r="J85" s="63" t="s">
        <v>64</v>
      </c>
      <c r="K85" s="77">
        <f>SUM(K86:K90)</f>
        <v>3341.6</v>
      </c>
      <c r="L85" s="77">
        <f>SUM(L93:L96)</f>
        <v>0</v>
      </c>
      <c r="M85" s="77">
        <f>SUM(M93:M96)</f>
        <v>0</v>
      </c>
      <c r="N85" s="77">
        <f>SUM(N86:N90)</f>
        <v>3080.6</v>
      </c>
      <c r="O85" s="77">
        <f>SUM(O86:O90)</f>
        <v>3080.6</v>
      </c>
      <c r="P85" s="23"/>
      <c r="Q85" s="11"/>
      <c r="R85" s="43"/>
      <c r="S85" s="11">
        <f>122.8+56.1</f>
        <v>178.9</v>
      </c>
      <c r="T85" s="2"/>
      <c r="V85" s="50"/>
      <c r="W85" s="55">
        <v>37.8</v>
      </c>
    </row>
    <row r="86" spans="1:23" s="22" customFormat="1" ht="51" customHeight="1">
      <c r="A86" s="61">
        <v>72</v>
      </c>
      <c r="B86" s="85" t="s">
        <v>59</v>
      </c>
      <c r="C86" s="85" t="s">
        <v>7</v>
      </c>
      <c r="D86" s="85" t="s">
        <v>39</v>
      </c>
      <c r="E86" s="85" t="s">
        <v>103</v>
      </c>
      <c r="F86" s="85" t="s">
        <v>58</v>
      </c>
      <c r="G86" s="85" t="s">
        <v>40</v>
      </c>
      <c r="H86" s="85" t="s">
        <v>67</v>
      </c>
      <c r="I86" s="85" t="s">
        <v>118</v>
      </c>
      <c r="J86" s="87" t="s">
        <v>195</v>
      </c>
      <c r="K86" s="68">
        <v>193.1</v>
      </c>
      <c r="L86" s="68">
        <v>0</v>
      </c>
      <c r="M86" s="68">
        <v>0</v>
      </c>
      <c r="N86" s="68">
        <v>193.1</v>
      </c>
      <c r="O86" s="68">
        <v>193.1</v>
      </c>
      <c r="P86" s="21"/>
      <c r="R86" s="43"/>
      <c r="T86" s="2"/>
      <c r="V86" s="49"/>
      <c r="W86" s="54">
        <v>4</v>
      </c>
    </row>
    <row r="87" spans="1:38" s="11" customFormat="1" ht="50.25" customHeight="1">
      <c r="A87" s="61">
        <v>73</v>
      </c>
      <c r="B87" s="85" t="s">
        <v>59</v>
      </c>
      <c r="C87" s="85" t="s">
        <v>7</v>
      </c>
      <c r="D87" s="85" t="s">
        <v>39</v>
      </c>
      <c r="E87" s="85" t="s">
        <v>103</v>
      </c>
      <c r="F87" s="85" t="s">
        <v>58</v>
      </c>
      <c r="G87" s="85" t="s">
        <v>40</v>
      </c>
      <c r="H87" s="85" t="s">
        <v>121</v>
      </c>
      <c r="I87" s="85" t="s">
        <v>118</v>
      </c>
      <c r="J87" s="87" t="s">
        <v>191</v>
      </c>
      <c r="K87" s="68">
        <v>212.1</v>
      </c>
      <c r="L87" s="68">
        <v>0</v>
      </c>
      <c r="M87" s="68">
        <v>0</v>
      </c>
      <c r="N87" s="68">
        <v>212.1</v>
      </c>
      <c r="O87" s="68">
        <v>212.1</v>
      </c>
      <c r="P87" s="23"/>
      <c r="R87" s="43"/>
      <c r="T87" s="3"/>
      <c r="U87" s="22">
        <v>-249.9</v>
      </c>
      <c r="V87" s="49"/>
      <c r="W87" s="54">
        <v>-384.2</v>
      </c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</row>
    <row r="88" spans="1:23" s="11" customFormat="1" ht="82.5" customHeight="1">
      <c r="A88" s="61">
        <v>74</v>
      </c>
      <c r="B88" s="85" t="s">
        <v>59</v>
      </c>
      <c r="C88" s="85" t="s">
        <v>7</v>
      </c>
      <c r="D88" s="85" t="s">
        <v>39</v>
      </c>
      <c r="E88" s="85" t="s">
        <v>103</v>
      </c>
      <c r="F88" s="85" t="s">
        <v>58</v>
      </c>
      <c r="G88" s="85" t="s">
        <v>40</v>
      </c>
      <c r="H88" s="85" t="s">
        <v>123</v>
      </c>
      <c r="I88" s="85" t="s">
        <v>118</v>
      </c>
      <c r="J88" s="87" t="s">
        <v>190</v>
      </c>
      <c r="K88" s="68">
        <v>1305</v>
      </c>
      <c r="L88" s="68">
        <v>0</v>
      </c>
      <c r="M88" s="68">
        <v>0</v>
      </c>
      <c r="N88" s="68">
        <v>1044</v>
      </c>
      <c r="O88" s="68">
        <v>1044</v>
      </c>
      <c r="P88" s="23"/>
      <c r="R88" s="43"/>
      <c r="T88" s="3"/>
      <c r="V88" s="47"/>
      <c r="W88" s="51"/>
    </row>
    <row r="89" spans="1:23" s="11" customFormat="1" ht="81" customHeight="1">
      <c r="A89" s="61">
        <v>75</v>
      </c>
      <c r="B89" s="85" t="s">
        <v>59</v>
      </c>
      <c r="C89" s="85" t="s">
        <v>7</v>
      </c>
      <c r="D89" s="85" t="s">
        <v>39</v>
      </c>
      <c r="E89" s="85" t="s">
        <v>103</v>
      </c>
      <c r="F89" s="85" t="s">
        <v>58</v>
      </c>
      <c r="G89" s="85" t="s">
        <v>40</v>
      </c>
      <c r="H89" s="85" t="s">
        <v>238</v>
      </c>
      <c r="I89" s="85" t="s">
        <v>118</v>
      </c>
      <c r="J89" s="87" t="s">
        <v>239</v>
      </c>
      <c r="K89" s="68">
        <v>676.5</v>
      </c>
      <c r="L89" s="68"/>
      <c r="M89" s="68"/>
      <c r="N89" s="68">
        <v>676.5</v>
      </c>
      <c r="O89" s="68">
        <v>676.5</v>
      </c>
      <c r="P89" s="23"/>
      <c r="R89" s="43"/>
      <c r="T89" s="3"/>
      <c r="V89" s="47"/>
      <c r="W89" s="51"/>
    </row>
    <row r="90" spans="1:38" s="25" customFormat="1" ht="54.75" customHeight="1">
      <c r="A90" s="61">
        <v>76</v>
      </c>
      <c r="B90" s="85" t="s">
        <v>59</v>
      </c>
      <c r="C90" s="85" t="s">
        <v>7</v>
      </c>
      <c r="D90" s="85" t="s">
        <v>39</v>
      </c>
      <c r="E90" s="85" t="s">
        <v>103</v>
      </c>
      <c r="F90" s="85" t="s">
        <v>58</v>
      </c>
      <c r="G90" s="85" t="s">
        <v>40</v>
      </c>
      <c r="H90" s="85" t="s">
        <v>166</v>
      </c>
      <c r="I90" s="85" t="s">
        <v>118</v>
      </c>
      <c r="J90" s="87" t="s">
        <v>196</v>
      </c>
      <c r="K90" s="68">
        <v>954.9</v>
      </c>
      <c r="L90" s="68">
        <v>0</v>
      </c>
      <c r="M90" s="68">
        <v>0</v>
      </c>
      <c r="N90" s="68">
        <v>954.9</v>
      </c>
      <c r="O90" s="68">
        <v>954.9</v>
      </c>
      <c r="P90" s="24"/>
      <c r="R90" s="43"/>
      <c r="T90" s="5"/>
      <c r="U90" s="11"/>
      <c r="V90" s="47"/>
      <c r="W90" s="5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</row>
    <row r="91" spans="1:23" s="11" customFormat="1" ht="43.5" customHeight="1">
      <c r="A91" s="61">
        <v>77</v>
      </c>
      <c r="B91" s="78" t="s">
        <v>32</v>
      </c>
      <c r="C91" s="78" t="s">
        <v>7</v>
      </c>
      <c r="D91" s="78" t="s">
        <v>39</v>
      </c>
      <c r="E91" s="78" t="s">
        <v>94</v>
      </c>
      <c r="F91" s="78" t="s">
        <v>32</v>
      </c>
      <c r="G91" s="78" t="s">
        <v>33</v>
      </c>
      <c r="H91" s="78" t="s">
        <v>34</v>
      </c>
      <c r="I91" s="78" t="s">
        <v>32</v>
      </c>
      <c r="J91" s="63" t="s">
        <v>65</v>
      </c>
      <c r="K91" s="88">
        <f>SUM(K92+K113)</f>
        <v>244494.8</v>
      </c>
      <c r="L91" s="89"/>
      <c r="M91" s="89"/>
      <c r="N91" s="88">
        <f>SUM(N92+N113)</f>
        <v>230549.90000000002</v>
      </c>
      <c r="O91" s="88">
        <f>SUM(O92+O113)</f>
        <v>228459.30000000002</v>
      </c>
      <c r="P91" s="23"/>
      <c r="R91" s="43"/>
      <c r="T91" s="3"/>
      <c r="V91" s="47"/>
      <c r="W91" s="51"/>
    </row>
    <row r="92" spans="1:23" s="11" customFormat="1" ht="45.75" customHeight="1">
      <c r="A92" s="61">
        <v>78</v>
      </c>
      <c r="B92" s="78" t="s">
        <v>32</v>
      </c>
      <c r="C92" s="78" t="s">
        <v>7</v>
      </c>
      <c r="D92" s="78" t="s">
        <v>39</v>
      </c>
      <c r="E92" s="78" t="s">
        <v>94</v>
      </c>
      <c r="F92" s="78" t="s">
        <v>8</v>
      </c>
      <c r="G92" s="78" t="s">
        <v>33</v>
      </c>
      <c r="H92" s="78" t="s">
        <v>34</v>
      </c>
      <c r="I92" s="78" t="s">
        <v>33</v>
      </c>
      <c r="J92" s="63" t="s">
        <v>65</v>
      </c>
      <c r="K92" s="77">
        <f>SUM(K93:K112)</f>
        <v>243077</v>
      </c>
      <c r="L92" s="77" t="e">
        <f>#REF!+#REF!+#REF!+L114+#REF!+#REF!+#REF!+#REF!+#REF!+#REF!+#REF!+#REF!+#REF!+#REF!+#REF!+#REF!+#REF!+#REF!+#REF!+L97+#REF!+L99+L100+L101+L102+#REF!+L103+L104+#REF!+L107+L108+L109+#REF!+#REF!</f>
        <v>#REF!</v>
      </c>
      <c r="M92" s="77" t="e">
        <f>#REF!+#REF!+#REF!+M114+#REF!+#REF!+#REF!+#REF!+#REF!+#REF!+#REF!+#REF!+#REF!+#REF!+#REF!+#REF!+#REF!+#REF!+#REF!+M97+#REF!+M99+M100+M101+M102+#REF!+M103+M104+#REF!+M107+M108+M109+#REF!+#REF!</f>
        <v>#REF!</v>
      </c>
      <c r="N92" s="77">
        <f>SUM(N93:N112)</f>
        <v>229075.80000000002</v>
      </c>
      <c r="O92" s="77">
        <f>SUM(O93:O112)</f>
        <v>228459.30000000002</v>
      </c>
      <c r="P92" s="23"/>
      <c r="R92" s="43"/>
      <c r="T92" s="3"/>
      <c r="V92" s="47"/>
      <c r="W92" s="51"/>
    </row>
    <row r="93" spans="1:38" s="22" customFormat="1" ht="96.75" customHeight="1">
      <c r="A93" s="61">
        <v>79</v>
      </c>
      <c r="B93" s="85" t="s">
        <v>59</v>
      </c>
      <c r="C93" s="85" t="s">
        <v>7</v>
      </c>
      <c r="D93" s="85" t="s">
        <v>39</v>
      </c>
      <c r="E93" s="85" t="s">
        <v>94</v>
      </c>
      <c r="F93" s="85" t="s">
        <v>8</v>
      </c>
      <c r="G93" s="85" t="s">
        <v>40</v>
      </c>
      <c r="H93" s="85" t="s">
        <v>137</v>
      </c>
      <c r="I93" s="85" t="s">
        <v>118</v>
      </c>
      <c r="J93" s="87" t="s">
        <v>203</v>
      </c>
      <c r="K93" s="68">
        <v>925.3</v>
      </c>
      <c r="L93" s="68"/>
      <c r="M93" s="68"/>
      <c r="N93" s="68">
        <v>925.3</v>
      </c>
      <c r="O93" s="68">
        <v>925.3</v>
      </c>
      <c r="P93" s="21"/>
      <c r="R93" s="43"/>
      <c r="S93" s="22">
        <v>-4227.2</v>
      </c>
      <c r="T93" s="2"/>
      <c r="U93" s="11">
        <v>768.2</v>
      </c>
      <c r="V93" s="56"/>
      <c r="W93" s="53">
        <v>-184.5</v>
      </c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</row>
    <row r="94" spans="1:38" s="11" customFormat="1" ht="224.25" customHeight="1">
      <c r="A94" s="61">
        <v>80</v>
      </c>
      <c r="B94" s="85" t="s">
        <v>59</v>
      </c>
      <c r="C94" s="85" t="s">
        <v>7</v>
      </c>
      <c r="D94" s="85" t="s">
        <v>39</v>
      </c>
      <c r="E94" s="85" t="s">
        <v>94</v>
      </c>
      <c r="F94" s="85" t="s">
        <v>8</v>
      </c>
      <c r="G94" s="85" t="s">
        <v>40</v>
      </c>
      <c r="H94" s="85" t="s">
        <v>97</v>
      </c>
      <c r="I94" s="85" t="s">
        <v>118</v>
      </c>
      <c r="J94" s="87" t="s">
        <v>202</v>
      </c>
      <c r="K94" s="68">
        <v>19014.2</v>
      </c>
      <c r="L94" s="68"/>
      <c r="M94" s="68"/>
      <c r="N94" s="68">
        <v>19014.2</v>
      </c>
      <c r="O94" s="68">
        <v>19014.2</v>
      </c>
      <c r="P94" s="23"/>
      <c r="R94" s="43"/>
      <c r="T94" s="3"/>
      <c r="U94" s="22"/>
      <c r="V94" s="49"/>
      <c r="W94" s="52"/>
      <c r="X94" s="22"/>
      <c r="Y94" s="22"/>
      <c r="Z94" s="22"/>
      <c r="AA94" s="22"/>
      <c r="AB94" s="22"/>
      <c r="AC94" s="22"/>
      <c r="AD94" s="22"/>
      <c r="AE94" s="22"/>
      <c r="AF94" s="22"/>
      <c r="AG94" s="22"/>
      <c r="AH94" s="22"/>
      <c r="AI94" s="22"/>
      <c r="AJ94" s="22"/>
      <c r="AK94" s="22"/>
      <c r="AL94" s="22"/>
    </row>
    <row r="95" spans="1:23" s="11" customFormat="1" ht="237" customHeight="1">
      <c r="A95" s="61">
        <v>81</v>
      </c>
      <c r="B95" s="85" t="s">
        <v>59</v>
      </c>
      <c r="C95" s="85" t="s">
        <v>7</v>
      </c>
      <c r="D95" s="85" t="s">
        <v>39</v>
      </c>
      <c r="E95" s="85" t="s">
        <v>94</v>
      </c>
      <c r="F95" s="85" t="s">
        <v>8</v>
      </c>
      <c r="G95" s="85" t="s">
        <v>40</v>
      </c>
      <c r="H95" s="85" t="s">
        <v>96</v>
      </c>
      <c r="I95" s="85" t="s">
        <v>118</v>
      </c>
      <c r="J95" s="87" t="s">
        <v>200</v>
      </c>
      <c r="K95" s="68">
        <v>23885.1</v>
      </c>
      <c r="L95" s="68"/>
      <c r="M95" s="68"/>
      <c r="N95" s="68">
        <v>23885.1</v>
      </c>
      <c r="O95" s="68">
        <v>23885.1</v>
      </c>
      <c r="P95" s="23"/>
      <c r="R95" s="43"/>
      <c r="T95" s="3"/>
      <c r="V95" s="47"/>
      <c r="W95" s="51"/>
    </row>
    <row r="96" spans="1:23" s="11" customFormat="1" ht="119.25" customHeight="1">
      <c r="A96" s="61">
        <v>82</v>
      </c>
      <c r="B96" s="85" t="s">
        <v>59</v>
      </c>
      <c r="C96" s="85" t="s">
        <v>7</v>
      </c>
      <c r="D96" s="85" t="s">
        <v>39</v>
      </c>
      <c r="E96" s="85" t="s">
        <v>94</v>
      </c>
      <c r="F96" s="85" t="s">
        <v>8</v>
      </c>
      <c r="G96" s="85" t="s">
        <v>40</v>
      </c>
      <c r="H96" s="85" t="s">
        <v>88</v>
      </c>
      <c r="I96" s="85" t="s">
        <v>118</v>
      </c>
      <c r="J96" s="87" t="s">
        <v>204</v>
      </c>
      <c r="K96" s="68">
        <v>44.5</v>
      </c>
      <c r="L96" s="68"/>
      <c r="M96" s="68"/>
      <c r="N96" s="68">
        <v>44.5</v>
      </c>
      <c r="O96" s="68">
        <v>44.5</v>
      </c>
      <c r="P96" s="23"/>
      <c r="R96" s="43"/>
      <c r="T96" s="3"/>
      <c r="V96" s="47"/>
      <c r="W96" s="53">
        <v>6</v>
      </c>
    </row>
    <row r="97" spans="1:23" s="11" customFormat="1" ht="78.75" customHeight="1">
      <c r="A97" s="61">
        <v>83</v>
      </c>
      <c r="B97" s="85" t="s">
        <v>59</v>
      </c>
      <c r="C97" s="85" t="s">
        <v>7</v>
      </c>
      <c r="D97" s="85" t="s">
        <v>39</v>
      </c>
      <c r="E97" s="85" t="s">
        <v>94</v>
      </c>
      <c r="F97" s="85" t="s">
        <v>8</v>
      </c>
      <c r="G97" s="85" t="s">
        <v>40</v>
      </c>
      <c r="H97" s="85" t="s">
        <v>68</v>
      </c>
      <c r="I97" s="85" t="s">
        <v>118</v>
      </c>
      <c r="J97" s="90" t="s">
        <v>205</v>
      </c>
      <c r="K97" s="68">
        <v>43.6</v>
      </c>
      <c r="L97" s="68"/>
      <c r="M97" s="68"/>
      <c r="N97" s="68">
        <v>43.6</v>
      </c>
      <c r="O97" s="68">
        <v>43.6</v>
      </c>
      <c r="P97" s="23"/>
      <c r="R97" s="43"/>
      <c r="T97" s="3"/>
      <c r="V97" s="47"/>
      <c r="W97" s="53"/>
    </row>
    <row r="98" spans="1:23" s="11" customFormat="1" ht="85.5" customHeight="1">
      <c r="A98" s="61">
        <v>84</v>
      </c>
      <c r="B98" s="85" t="s">
        <v>59</v>
      </c>
      <c r="C98" s="85" t="s">
        <v>7</v>
      </c>
      <c r="D98" s="85" t="s">
        <v>39</v>
      </c>
      <c r="E98" s="85" t="s">
        <v>94</v>
      </c>
      <c r="F98" s="85" t="s">
        <v>8</v>
      </c>
      <c r="G98" s="85" t="s">
        <v>40</v>
      </c>
      <c r="H98" s="85" t="s">
        <v>91</v>
      </c>
      <c r="I98" s="85" t="s">
        <v>118</v>
      </c>
      <c r="J98" s="87" t="s">
        <v>206</v>
      </c>
      <c r="K98" s="68">
        <v>2805.1</v>
      </c>
      <c r="L98" s="68"/>
      <c r="M98" s="68"/>
      <c r="N98" s="68">
        <v>2805.1</v>
      </c>
      <c r="O98" s="68">
        <v>2805.1</v>
      </c>
      <c r="P98" s="23"/>
      <c r="R98" s="43"/>
      <c r="T98" s="3"/>
      <c r="V98" s="47"/>
      <c r="W98" s="51"/>
    </row>
    <row r="99" spans="1:23" s="11" customFormat="1" ht="92.25" customHeight="1">
      <c r="A99" s="61">
        <v>85</v>
      </c>
      <c r="B99" s="85" t="s">
        <v>59</v>
      </c>
      <c r="C99" s="85" t="s">
        <v>7</v>
      </c>
      <c r="D99" s="85" t="s">
        <v>39</v>
      </c>
      <c r="E99" s="85" t="s">
        <v>94</v>
      </c>
      <c r="F99" s="85" t="s">
        <v>8</v>
      </c>
      <c r="G99" s="85" t="s">
        <v>40</v>
      </c>
      <c r="H99" s="85" t="s">
        <v>69</v>
      </c>
      <c r="I99" s="85" t="s">
        <v>118</v>
      </c>
      <c r="J99" s="87" t="s">
        <v>207</v>
      </c>
      <c r="K99" s="68">
        <v>510.5</v>
      </c>
      <c r="L99" s="68"/>
      <c r="M99" s="68"/>
      <c r="N99" s="68">
        <v>494.8</v>
      </c>
      <c r="O99" s="68">
        <v>494.8</v>
      </c>
      <c r="P99" s="23"/>
      <c r="R99" s="43"/>
      <c r="T99" s="3"/>
      <c r="V99" s="47"/>
      <c r="W99" s="51"/>
    </row>
    <row r="100" spans="1:23" s="11" customFormat="1" ht="66" customHeight="1">
      <c r="A100" s="61">
        <v>86</v>
      </c>
      <c r="B100" s="85" t="s">
        <v>59</v>
      </c>
      <c r="C100" s="85" t="s">
        <v>7</v>
      </c>
      <c r="D100" s="85" t="s">
        <v>39</v>
      </c>
      <c r="E100" s="85" t="s">
        <v>94</v>
      </c>
      <c r="F100" s="85" t="s">
        <v>8</v>
      </c>
      <c r="G100" s="85" t="s">
        <v>40</v>
      </c>
      <c r="H100" s="85" t="s">
        <v>70</v>
      </c>
      <c r="I100" s="85" t="s">
        <v>118</v>
      </c>
      <c r="J100" s="87" t="s">
        <v>208</v>
      </c>
      <c r="K100" s="68">
        <v>147.3</v>
      </c>
      <c r="L100" s="68"/>
      <c r="M100" s="68"/>
      <c r="N100" s="68">
        <v>147.3</v>
      </c>
      <c r="O100" s="68">
        <v>147.3</v>
      </c>
      <c r="P100" s="23"/>
      <c r="R100" s="43"/>
      <c r="S100" s="11">
        <v>90.5</v>
      </c>
      <c r="T100" s="3"/>
      <c r="V100" s="47"/>
      <c r="W100" s="51"/>
    </row>
    <row r="101" spans="1:23" s="11" customFormat="1" ht="94.5" customHeight="1">
      <c r="A101" s="61">
        <v>87</v>
      </c>
      <c r="B101" s="85" t="s">
        <v>59</v>
      </c>
      <c r="C101" s="85" t="s">
        <v>7</v>
      </c>
      <c r="D101" s="85" t="s">
        <v>39</v>
      </c>
      <c r="E101" s="85" t="s">
        <v>94</v>
      </c>
      <c r="F101" s="85" t="s">
        <v>8</v>
      </c>
      <c r="G101" s="85" t="s">
        <v>40</v>
      </c>
      <c r="H101" s="85" t="s">
        <v>71</v>
      </c>
      <c r="I101" s="85" t="s">
        <v>118</v>
      </c>
      <c r="J101" s="87" t="s">
        <v>209</v>
      </c>
      <c r="K101" s="68">
        <v>2035</v>
      </c>
      <c r="L101" s="68"/>
      <c r="M101" s="68"/>
      <c r="N101" s="68">
        <v>2035</v>
      </c>
      <c r="O101" s="68">
        <v>2035</v>
      </c>
      <c r="P101" s="23"/>
      <c r="R101" s="43"/>
      <c r="S101" s="11">
        <v>3</v>
      </c>
      <c r="T101" s="3"/>
      <c r="V101" s="47"/>
      <c r="W101" s="53">
        <v>-0.7</v>
      </c>
    </row>
    <row r="102" spans="1:23" s="11" customFormat="1" ht="153" customHeight="1">
      <c r="A102" s="61">
        <v>88</v>
      </c>
      <c r="B102" s="85" t="s">
        <v>59</v>
      </c>
      <c r="C102" s="85" t="s">
        <v>7</v>
      </c>
      <c r="D102" s="85" t="s">
        <v>39</v>
      </c>
      <c r="E102" s="85" t="s">
        <v>94</v>
      </c>
      <c r="F102" s="85" t="s">
        <v>8</v>
      </c>
      <c r="G102" s="85" t="s">
        <v>40</v>
      </c>
      <c r="H102" s="85" t="s">
        <v>72</v>
      </c>
      <c r="I102" s="85" t="s">
        <v>118</v>
      </c>
      <c r="J102" s="87" t="s">
        <v>210</v>
      </c>
      <c r="K102" s="92">
        <v>70.6</v>
      </c>
      <c r="L102" s="92"/>
      <c r="M102" s="92"/>
      <c r="N102" s="92">
        <v>70.6</v>
      </c>
      <c r="O102" s="92">
        <v>70.6</v>
      </c>
      <c r="P102" s="23"/>
      <c r="R102" s="43"/>
      <c r="T102" s="3"/>
      <c r="V102" s="47"/>
      <c r="W102" s="51"/>
    </row>
    <row r="103" spans="1:23" s="11" customFormat="1" ht="231.75" customHeight="1">
      <c r="A103" s="61">
        <v>89</v>
      </c>
      <c r="B103" s="85" t="s">
        <v>59</v>
      </c>
      <c r="C103" s="85" t="s">
        <v>7</v>
      </c>
      <c r="D103" s="85" t="s">
        <v>39</v>
      </c>
      <c r="E103" s="85" t="s">
        <v>94</v>
      </c>
      <c r="F103" s="85" t="s">
        <v>8</v>
      </c>
      <c r="G103" s="85" t="s">
        <v>40</v>
      </c>
      <c r="H103" s="85" t="s">
        <v>73</v>
      </c>
      <c r="I103" s="85" t="s">
        <v>118</v>
      </c>
      <c r="J103" s="87" t="s">
        <v>199</v>
      </c>
      <c r="K103" s="68">
        <v>127136.1</v>
      </c>
      <c r="L103" s="68"/>
      <c r="M103" s="68"/>
      <c r="N103" s="68">
        <v>125484.5</v>
      </c>
      <c r="O103" s="68">
        <v>125484.5</v>
      </c>
      <c r="P103" s="23"/>
      <c r="R103" s="43"/>
      <c r="T103" s="3"/>
      <c r="V103" s="47"/>
      <c r="W103" s="51"/>
    </row>
    <row r="104" spans="1:23" s="11" customFormat="1" ht="125.25" customHeight="1">
      <c r="A104" s="61">
        <v>90</v>
      </c>
      <c r="B104" s="85" t="s">
        <v>59</v>
      </c>
      <c r="C104" s="85" t="s">
        <v>7</v>
      </c>
      <c r="D104" s="85" t="s">
        <v>39</v>
      </c>
      <c r="E104" s="85" t="s">
        <v>94</v>
      </c>
      <c r="F104" s="85" t="s">
        <v>8</v>
      </c>
      <c r="G104" s="85" t="s">
        <v>40</v>
      </c>
      <c r="H104" s="85" t="s">
        <v>74</v>
      </c>
      <c r="I104" s="85" t="s">
        <v>118</v>
      </c>
      <c r="J104" s="87" t="s">
        <v>211</v>
      </c>
      <c r="K104" s="68">
        <v>6476.8</v>
      </c>
      <c r="L104" s="68"/>
      <c r="M104" s="68"/>
      <c r="N104" s="68">
        <v>6476.8</v>
      </c>
      <c r="O104" s="68">
        <v>6476.8</v>
      </c>
      <c r="P104" s="23"/>
      <c r="R104" s="43"/>
      <c r="T104" s="3"/>
      <c r="V104" s="47"/>
      <c r="W104" s="51"/>
    </row>
    <row r="105" spans="1:23" s="11" customFormat="1" ht="73.5" customHeight="1">
      <c r="A105" s="61">
        <v>91</v>
      </c>
      <c r="B105" s="85" t="s">
        <v>59</v>
      </c>
      <c r="C105" s="85" t="s">
        <v>7</v>
      </c>
      <c r="D105" s="85" t="s">
        <v>39</v>
      </c>
      <c r="E105" s="85" t="s">
        <v>94</v>
      </c>
      <c r="F105" s="85" t="s">
        <v>8</v>
      </c>
      <c r="G105" s="85" t="s">
        <v>40</v>
      </c>
      <c r="H105" s="85" t="s">
        <v>92</v>
      </c>
      <c r="I105" s="85" t="s">
        <v>118</v>
      </c>
      <c r="J105" s="87" t="s">
        <v>212</v>
      </c>
      <c r="K105" s="68">
        <v>606.1</v>
      </c>
      <c r="L105" s="68"/>
      <c r="M105" s="68"/>
      <c r="N105" s="68">
        <v>606.1</v>
      </c>
      <c r="O105" s="68">
        <v>606.1</v>
      </c>
      <c r="P105" s="23"/>
      <c r="R105" s="43"/>
      <c r="T105" s="3"/>
      <c r="V105" s="47"/>
      <c r="W105" s="51"/>
    </row>
    <row r="106" spans="1:23" s="11" customFormat="1" ht="153.75" customHeight="1">
      <c r="A106" s="61">
        <v>92</v>
      </c>
      <c r="B106" s="85" t="s">
        <v>59</v>
      </c>
      <c r="C106" s="85" t="s">
        <v>7</v>
      </c>
      <c r="D106" s="85" t="s">
        <v>39</v>
      </c>
      <c r="E106" s="85" t="s">
        <v>94</v>
      </c>
      <c r="F106" s="85" t="s">
        <v>8</v>
      </c>
      <c r="G106" s="85" t="s">
        <v>40</v>
      </c>
      <c r="H106" s="85" t="s">
        <v>167</v>
      </c>
      <c r="I106" s="85" t="s">
        <v>118</v>
      </c>
      <c r="J106" s="87" t="s">
        <v>213</v>
      </c>
      <c r="K106" s="68">
        <v>13233.3</v>
      </c>
      <c r="L106" s="68"/>
      <c r="M106" s="68"/>
      <c r="N106" s="68">
        <v>13183.6</v>
      </c>
      <c r="O106" s="68">
        <v>12567.1</v>
      </c>
      <c r="P106" s="23"/>
      <c r="R106" s="43"/>
      <c r="T106" s="3"/>
      <c r="V106" s="47"/>
      <c r="W106" s="51"/>
    </row>
    <row r="107" spans="1:23" s="11" customFormat="1" ht="198.75" customHeight="1">
      <c r="A107" s="61">
        <v>93</v>
      </c>
      <c r="B107" s="85" t="s">
        <v>59</v>
      </c>
      <c r="C107" s="85" t="s">
        <v>7</v>
      </c>
      <c r="D107" s="85" t="s">
        <v>39</v>
      </c>
      <c r="E107" s="85" t="s">
        <v>94</v>
      </c>
      <c r="F107" s="85" t="s">
        <v>8</v>
      </c>
      <c r="G107" s="85" t="s">
        <v>40</v>
      </c>
      <c r="H107" s="85" t="s">
        <v>75</v>
      </c>
      <c r="I107" s="85" t="s">
        <v>118</v>
      </c>
      <c r="J107" s="87" t="s">
        <v>201</v>
      </c>
      <c r="K107" s="68">
        <v>24368.4</v>
      </c>
      <c r="L107" s="68"/>
      <c r="M107" s="68"/>
      <c r="N107" s="68">
        <v>24368.4</v>
      </c>
      <c r="O107" s="68">
        <v>24368.4</v>
      </c>
      <c r="P107" s="23"/>
      <c r="R107" s="43"/>
      <c r="T107" s="3"/>
      <c r="V107" s="47"/>
      <c r="W107" s="51"/>
    </row>
    <row r="108" spans="1:23" s="11" customFormat="1" ht="91.5" customHeight="1">
      <c r="A108" s="61">
        <v>94</v>
      </c>
      <c r="B108" s="85" t="s">
        <v>59</v>
      </c>
      <c r="C108" s="85" t="s">
        <v>7</v>
      </c>
      <c r="D108" s="85" t="s">
        <v>39</v>
      </c>
      <c r="E108" s="85" t="s">
        <v>94</v>
      </c>
      <c r="F108" s="85" t="s">
        <v>8</v>
      </c>
      <c r="G108" s="85" t="s">
        <v>40</v>
      </c>
      <c r="H108" s="85" t="s">
        <v>76</v>
      </c>
      <c r="I108" s="85" t="s">
        <v>118</v>
      </c>
      <c r="J108" s="87" t="s">
        <v>214</v>
      </c>
      <c r="K108" s="68">
        <v>18092.6</v>
      </c>
      <c r="L108" s="68"/>
      <c r="M108" s="68"/>
      <c r="N108" s="68">
        <v>5808.4</v>
      </c>
      <c r="O108" s="68">
        <v>5808.4</v>
      </c>
      <c r="P108" s="23"/>
      <c r="R108" s="43"/>
      <c r="T108" s="3"/>
      <c r="V108" s="47"/>
      <c r="W108" s="51"/>
    </row>
    <row r="109" spans="1:23" s="11" customFormat="1" ht="84" customHeight="1">
      <c r="A109" s="61">
        <v>95</v>
      </c>
      <c r="B109" s="85" t="s">
        <v>59</v>
      </c>
      <c r="C109" s="85" t="s">
        <v>7</v>
      </c>
      <c r="D109" s="85" t="s">
        <v>39</v>
      </c>
      <c r="E109" s="85" t="s">
        <v>94</v>
      </c>
      <c r="F109" s="85" t="s">
        <v>8</v>
      </c>
      <c r="G109" s="85" t="s">
        <v>40</v>
      </c>
      <c r="H109" s="85" t="s">
        <v>77</v>
      </c>
      <c r="I109" s="85" t="s">
        <v>118</v>
      </c>
      <c r="J109" s="87" t="s">
        <v>215</v>
      </c>
      <c r="K109" s="68">
        <v>919.7</v>
      </c>
      <c r="L109" s="68"/>
      <c r="M109" s="68"/>
      <c r="N109" s="68">
        <v>919.7</v>
      </c>
      <c r="O109" s="68">
        <v>919.7</v>
      </c>
      <c r="P109" s="23"/>
      <c r="R109" s="43"/>
      <c r="T109" s="3"/>
      <c r="V109" s="47"/>
      <c r="W109" s="51"/>
    </row>
    <row r="110" spans="1:23" s="11" customFormat="1" ht="70.5" customHeight="1">
      <c r="A110" s="61">
        <v>96</v>
      </c>
      <c r="B110" s="85" t="s">
        <v>59</v>
      </c>
      <c r="C110" s="85" t="s">
        <v>7</v>
      </c>
      <c r="D110" s="85" t="s">
        <v>39</v>
      </c>
      <c r="E110" s="85" t="s">
        <v>94</v>
      </c>
      <c r="F110" s="85" t="s">
        <v>8</v>
      </c>
      <c r="G110" s="85" t="s">
        <v>40</v>
      </c>
      <c r="H110" s="85" t="s">
        <v>111</v>
      </c>
      <c r="I110" s="85" t="s">
        <v>118</v>
      </c>
      <c r="J110" s="87" t="s">
        <v>216</v>
      </c>
      <c r="K110" s="68">
        <v>2560.7</v>
      </c>
      <c r="L110" s="68"/>
      <c r="M110" s="68"/>
      <c r="N110" s="68">
        <v>2560.7</v>
      </c>
      <c r="O110" s="68">
        <v>2560.7</v>
      </c>
      <c r="P110" s="23"/>
      <c r="R110" s="43"/>
      <c r="T110" s="3"/>
      <c r="V110" s="47"/>
      <c r="W110" s="51"/>
    </row>
    <row r="111" spans="1:38" s="27" customFormat="1" ht="145.5" customHeight="1">
      <c r="A111" s="61">
        <v>97</v>
      </c>
      <c r="B111" s="85" t="s">
        <v>59</v>
      </c>
      <c r="C111" s="85" t="s">
        <v>7</v>
      </c>
      <c r="D111" s="85" t="s">
        <v>39</v>
      </c>
      <c r="E111" s="85" t="s">
        <v>94</v>
      </c>
      <c r="F111" s="85" t="s">
        <v>8</v>
      </c>
      <c r="G111" s="85" t="s">
        <v>40</v>
      </c>
      <c r="H111" s="85" t="s">
        <v>168</v>
      </c>
      <c r="I111" s="85" t="s">
        <v>118</v>
      </c>
      <c r="J111" s="87" t="s">
        <v>217</v>
      </c>
      <c r="K111" s="68">
        <v>52.6</v>
      </c>
      <c r="L111" s="68"/>
      <c r="M111" s="68"/>
      <c r="N111" s="68">
        <v>52.6</v>
      </c>
      <c r="O111" s="68">
        <v>52.6</v>
      </c>
      <c r="P111" s="26"/>
      <c r="R111" s="43"/>
      <c r="S111" s="1">
        <f>SUM(S15:S110)</f>
        <v>-2640</v>
      </c>
      <c r="T111" s="1">
        <f>SUM(T15:T110)</f>
        <v>2903.3</v>
      </c>
      <c r="U111" s="11">
        <f>SUM(U2:U110)</f>
        <v>518.3000000000001</v>
      </c>
      <c r="V111" s="47"/>
      <c r="W111" s="5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</row>
    <row r="112" spans="1:38" s="2" customFormat="1" ht="105.75" customHeight="1">
      <c r="A112" s="61">
        <v>98</v>
      </c>
      <c r="B112" s="85" t="s">
        <v>59</v>
      </c>
      <c r="C112" s="85" t="s">
        <v>7</v>
      </c>
      <c r="D112" s="85" t="s">
        <v>39</v>
      </c>
      <c r="E112" s="85" t="s">
        <v>94</v>
      </c>
      <c r="F112" s="85" t="s">
        <v>122</v>
      </c>
      <c r="G112" s="85" t="s">
        <v>40</v>
      </c>
      <c r="H112" s="85" t="s">
        <v>34</v>
      </c>
      <c r="I112" s="85" t="s">
        <v>118</v>
      </c>
      <c r="J112" s="83" t="s">
        <v>218</v>
      </c>
      <c r="K112" s="67">
        <v>149.5</v>
      </c>
      <c r="L112" s="67"/>
      <c r="M112" s="67"/>
      <c r="N112" s="67">
        <v>149.5</v>
      </c>
      <c r="O112" s="67">
        <v>149.5</v>
      </c>
      <c r="P112" s="15"/>
      <c r="R112" s="41"/>
      <c r="U112" s="27"/>
      <c r="V112" s="27"/>
      <c r="W112" s="27"/>
      <c r="X112" s="27"/>
      <c r="Y112" s="27"/>
      <c r="Z112" s="27"/>
      <c r="AA112" s="27"/>
      <c r="AB112" s="27"/>
      <c r="AC112" s="27"/>
      <c r="AD112" s="27"/>
      <c r="AE112" s="27"/>
      <c r="AF112" s="27"/>
      <c r="AG112" s="27"/>
      <c r="AH112" s="27"/>
      <c r="AI112" s="27"/>
      <c r="AJ112" s="27"/>
      <c r="AK112" s="27"/>
      <c r="AL112" s="27"/>
    </row>
    <row r="113" spans="1:38" s="1" customFormat="1" ht="39" customHeight="1">
      <c r="A113" s="61">
        <v>99</v>
      </c>
      <c r="B113" s="78" t="s">
        <v>59</v>
      </c>
      <c r="C113" s="78" t="s">
        <v>7</v>
      </c>
      <c r="D113" s="78" t="s">
        <v>39</v>
      </c>
      <c r="E113" s="78" t="s">
        <v>90</v>
      </c>
      <c r="F113" s="78" t="s">
        <v>32</v>
      </c>
      <c r="G113" s="78" t="s">
        <v>33</v>
      </c>
      <c r="H113" s="78" t="s">
        <v>34</v>
      </c>
      <c r="I113" s="78" t="s">
        <v>118</v>
      </c>
      <c r="J113" s="63" t="s">
        <v>65</v>
      </c>
      <c r="K113" s="77">
        <f>SUM(K114:M115)</f>
        <v>1417.8</v>
      </c>
      <c r="L113" s="77"/>
      <c r="M113" s="77"/>
      <c r="N113" s="77">
        <f>SUM(N114:N115)</f>
        <v>1474.1</v>
      </c>
      <c r="O113" s="77">
        <f>SUM(O114:Q115)</f>
        <v>0</v>
      </c>
      <c r="P113" s="16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</row>
    <row r="114" spans="1:16" s="1" customFormat="1" ht="72.75" customHeight="1" thickBot="1">
      <c r="A114" s="61">
        <v>100</v>
      </c>
      <c r="B114" s="85" t="s">
        <v>59</v>
      </c>
      <c r="C114" s="85" t="s">
        <v>7</v>
      </c>
      <c r="D114" s="85" t="s">
        <v>39</v>
      </c>
      <c r="E114" s="85" t="s">
        <v>90</v>
      </c>
      <c r="F114" s="85" t="s">
        <v>104</v>
      </c>
      <c r="G114" s="85" t="s">
        <v>40</v>
      </c>
      <c r="H114" s="85" t="s">
        <v>34</v>
      </c>
      <c r="I114" s="85" t="s">
        <v>118</v>
      </c>
      <c r="J114" s="83" t="s">
        <v>197</v>
      </c>
      <c r="K114" s="68">
        <v>1417.2</v>
      </c>
      <c r="L114" s="68"/>
      <c r="M114" s="68"/>
      <c r="N114" s="68">
        <v>1473.6</v>
      </c>
      <c r="O114" s="68">
        <v>0</v>
      </c>
      <c r="P114" s="16"/>
    </row>
    <row r="115" spans="1:38" s="2" customFormat="1" ht="75" customHeight="1">
      <c r="A115" s="61">
        <v>101</v>
      </c>
      <c r="B115" s="85" t="s">
        <v>59</v>
      </c>
      <c r="C115" s="85" t="s">
        <v>7</v>
      </c>
      <c r="D115" s="85" t="s">
        <v>39</v>
      </c>
      <c r="E115" s="85" t="s">
        <v>90</v>
      </c>
      <c r="F115" s="85" t="s">
        <v>47</v>
      </c>
      <c r="G115" s="85" t="s">
        <v>40</v>
      </c>
      <c r="H115" s="85" t="s">
        <v>34</v>
      </c>
      <c r="I115" s="85" t="s">
        <v>118</v>
      </c>
      <c r="J115" s="83" t="s">
        <v>198</v>
      </c>
      <c r="K115" s="93">
        <v>0.6</v>
      </c>
      <c r="L115" s="94"/>
      <c r="M115" s="68"/>
      <c r="N115" s="68">
        <v>0.5</v>
      </c>
      <c r="O115" s="68">
        <v>0</v>
      </c>
      <c r="P115" s="15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</row>
    <row r="116" spans="1:16" s="2" customFormat="1" ht="26.25" customHeight="1">
      <c r="A116" s="61">
        <v>102</v>
      </c>
      <c r="B116" s="78" t="s">
        <v>32</v>
      </c>
      <c r="C116" s="78" t="s">
        <v>7</v>
      </c>
      <c r="D116" s="78" t="s">
        <v>39</v>
      </c>
      <c r="E116" s="78" t="s">
        <v>105</v>
      </c>
      <c r="F116" s="78" t="s">
        <v>32</v>
      </c>
      <c r="G116" s="78" t="s">
        <v>33</v>
      </c>
      <c r="H116" s="78" t="s">
        <v>34</v>
      </c>
      <c r="I116" s="78" t="s">
        <v>32</v>
      </c>
      <c r="J116" s="79" t="s">
        <v>124</v>
      </c>
      <c r="K116" s="77">
        <f>SUM(K117)</f>
        <v>15173.099999999999</v>
      </c>
      <c r="L116" s="77"/>
      <c r="M116" s="77"/>
      <c r="N116" s="77">
        <f>SUM(N117)</f>
        <v>27457.199999999997</v>
      </c>
      <c r="O116" s="77">
        <f>SUM(O117)</f>
        <v>27457.199999999997</v>
      </c>
      <c r="P116" s="15"/>
    </row>
    <row r="117" spans="1:15" s="2" customFormat="1" ht="69.75" customHeight="1">
      <c r="A117" s="61">
        <v>103</v>
      </c>
      <c r="B117" s="78" t="s">
        <v>59</v>
      </c>
      <c r="C117" s="78" t="s">
        <v>7</v>
      </c>
      <c r="D117" s="78" t="s">
        <v>39</v>
      </c>
      <c r="E117" s="78" t="s">
        <v>105</v>
      </c>
      <c r="F117" s="78" t="s">
        <v>100</v>
      </c>
      <c r="G117" s="78" t="s">
        <v>33</v>
      </c>
      <c r="H117" s="78" t="s">
        <v>34</v>
      </c>
      <c r="I117" s="78" t="s">
        <v>118</v>
      </c>
      <c r="J117" s="79" t="s">
        <v>144</v>
      </c>
      <c r="K117" s="77">
        <f>SUM(K118:K124)</f>
        <v>15173.099999999999</v>
      </c>
      <c r="L117" s="77"/>
      <c r="M117" s="77"/>
      <c r="N117" s="77">
        <f>SUM(N118:N124)</f>
        <v>27457.199999999997</v>
      </c>
      <c r="O117" s="77">
        <f>SUM(O118:O124)</f>
        <v>27457.199999999997</v>
      </c>
    </row>
    <row r="118" spans="1:16" s="2" customFormat="1" ht="75" customHeight="1">
      <c r="A118" s="61">
        <v>104</v>
      </c>
      <c r="B118" s="85" t="s">
        <v>59</v>
      </c>
      <c r="C118" s="85" t="s">
        <v>7</v>
      </c>
      <c r="D118" s="85" t="s">
        <v>39</v>
      </c>
      <c r="E118" s="85" t="s">
        <v>105</v>
      </c>
      <c r="F118" s="85" t="s">
        <v>100</v>
      </c>
      <c r="G118" s="85" t="s">
        <v>40</v>
      </c>
      <c r="H118" s="85" t="s">
        <v>81</v>
      </c>
      <c r="I118" s="85" t="s">
        <v>118</v>
      </c>
      <c r="J118" s="84" t="s">
        <v>125</v>
      </c>
      <c r="K118" s="68">
        <v>4997.8</v>
      </c>
      <c r="L118" s="68">
        <v>0</v>
      </c>
      <c r="M118" s="68">
        <v>0</v>
      </c>
      <c r="N118" s="68">
        <v>4997.8</v>
      </c>
      <c r="O118" s="68">
        <v>4997.8</v>
      </c>
      <c r="P118" s="15"/>
    </row>
    <row r="119" spans="1:38" s="1" customFormat="1" ht="71.25" customHeight="1">
      <c r="A119" s="61">
        <v>105</v>
      </c>
      <c r="B119" s="85" t="s">
        <v>59</v>
      </c>
      <c r="C119" s="85" t="s">
        <v>7</v>
      </c>
      <c r="D119" s="85" t="s">
        <v>39</v>
      </c>
      <c r="E119" s="85" t="s">
        <v>105</v>
      </c>
      <c r="F119" s="85" t="s">
        <v>100</v>
      </c>
      <c r="G119" s="85" t="s">
        <v>40</v>
      </c>
      <c r="H119" s="85" t="s">
        <v>82</v>
      </c>
      <c r="I119" s="85" t="s">
        <v>118</v>
      </c>
      <c r="J119" s="84" t="s">
        <v>127</v>
      </c>
      <c r="K119" s="68">
        <v>244.2</v>
      </c>
      <c r="L119" s="68">
        <v>0</v>
      </c>
      <c r="M119" s="68">
        <v>0</v>
      </c>
      <c r="N119" s="68">
        <v>244.2</v>
      </c>
      <c r="O119" s="68">
        <v>244.2</v>
      </c>
      <c r="P119" s="16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</row>
    <row r="120" spans="1:38" s="2" customFormat="1" ht="71.25" customHeight="1">
      <c r="A120" s="61">
        <v>106</v>
      </c>
      <c r="B120" s="85" t="s">
        <v>59</v>
      </c>
      <c r="C120" s="85" t="s">
        <v>7</v>
      </c>
      <c r="D120" s="85" t="s">
        <v>39</v>
      </c>
      <c r="E120" s="85" t="s">
        <v>105</v>
      </c>
      <c r="F120" s="85" t="s">
        <v>100</v>
      </c>
      <c r="G120" s="85" t="s">
        <v>40</v>
      </c>
      <c r="H120" s="85" t="s">
        <v>83</v>
      </c>
      <c r="I120" s="85" t="s">
        <v>118</v>
      </c>
      <c r="J120" s="84" t="s">
        <v>126</v>
      </c>
      <c r="K120" s="68">
        <v>244.2</v>
      </c>
      <c r="L120" s="68">
        <v>0</v>
      </c>
      <c r="M120" s="68">
        <v>0</v>
      </c>
      <c r="N120" s="68">
        <v>244.2</v>
      </c>
      <c r="O120" s="68">
        <v>244.2</v>
      </c>
      <c r="P120" s="15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</row>
    <row r="121" spans="1:16" s="2" customFormat="1" ht="92.25" customHeight="1">
      <c r="A121" s="61">
        <v>107</v>
      </c>
      <c r="B121" s="85" t="s">
        <v>59</v>
      </c>
      <c r="C121" s="85" t="s">
        <v>7</v>
      </c>
      <c r="D121" s="85" t="s">
        <v>39</v>
      </c>
      <c r="E121" s="85" t="s">
        <v>105</v>
      </c>
      <c r="F121" s="85" t="s">
        <v>100</v>
      </c>
      <c r="G121" s="85" t="s">
        <v>40</v>
      </c>
      <c r="H121" s="85" t="s">
        <v>84</v>
      </c>
      <c r="I121" s="85" t="s">
        <v>118</v>
      </c>
      <c r="J121" s="84" t="s">
        <v>128</v>
      </c>
      <c r="K121" s="68">
        <v>161</v>
      </c>
      <c r="L121" s="68">
        <v>0</v>
      </c>
      <c r="M121" s="68">
        <v>0</v>
      </c>
      <c r="N121" s="68">
        <v>161</v>
      </c>
      <c r="O121" s="68">
        <v>161</v>
      </c>
      <c r="P121" s="15"/>
    </row>
    <row r="122" spans="1:38" s="1" customFormat="1" ht="72" customHeight="1">
      <c r="A122" s="61">
        <v>108</v>
      </c>
      <c r="B122" s="85" t="s">
        <v>59</v>
      </c>
      <c r="C122" s="85" t="s">
        <v>7</v>
      </c>
      <c r="D122" s="85" t="s">
        <v>39</v>
      </c>
      <c r="E122" s="85" t="s">
        <v>105</v>
      </c>
      <c r="F122" s="85" t="s">
        <v>100</v>
      </c>
      <c r="G122" s="85" t="s">
        <v>40</v>
      </c>
      <c r="H122" s="85" t="s">
        <v>85</v>
      </c>
      <c r="I122" s="85" t="s">
        <v>118</v>
      </c>
      <c r="J122" s="84" t="s">
        <v>129</v>
      </c>
      <c r="K122" s="68">
        <v>698.5</v>
      </c>
      <c r="L122" s="68">
        <v>0</v>
      </c>
      <c r="M122" s="68">
        <v>0</v>
      </c>
      <c r="N122" s="68">
        <v>698.5</v>
      </c>
      <c r="O122" s="68">
        <v>698.5</v>
      </c>
      <c r="P122" s="16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</row>
    <row r="123" spans="1:38" s="2" customFormat="1" ht="63.75" customHeight="1">
      <c r="A123" s="61">
        <v>109</v>
      </c>
      <c r="B123" s="85" t="s">
        <v>59</v>
      </c>
      <c r="C123" s="85" t="s">
        <v>7</v>
      </c>
      <c r="D123" s="85" t="s">
        <v>39</v>
      </c>
      <c r="E123" s="85" t="s">
        <v>105</v>
      </c>
      <c r="F123" s="85" t="s">
        <v>100</v>
      </c>
      <c r="G123" s="85" t="s">
        <v>40</v>
      </c>
      <c r="H123" s="85" t="s">
        <v>86</v>
      </c>
      <c r="I123" s="85" t="s">
        <v>118</v>
      </c>
      <c r="J123" s="84" t="s">
        <v>130</v>
      </c>
      <c r="K123" s="68">
        <v>8827.4</v>
      </c>
      <c r="L123" s="68">
        <v>0</v>
      </c>
      <c r="M123" s="68">
        <v>0</v>
      </c>
      <c r="N123" s="68">
        <v>8827.4</v>
      </c>
      <c r="O123" s="68">
        <v>8827.4</v>
      </c>
      <c r="P123" s="15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</row>
    <row r="124" spans="1:16" s="2" customFormat="1" ht="69.75" customHeight="1">
      <c r="A124" s="61">
        <v>110</v>
      </c>
      <c r="B124" s="85" t="s">
        <v>59</v>
      </c>
      <c r="C124" s="85" t="s">
        <v>7</v>
      </c>
      <c r="D124" s="85" t="s">
        <v>39</v>
      </c>
      <c r="E124" s="85" t="s">
        <v>105</v>
      </c>
      <c r="F124" s="85" t="s">
        <v>100</v>
      </c>
      <c r="G124" s="85" t="s">
        <v>40</v>
      </c>
      <c r="H124" s="85" t="s">
        <v>112</v>
      </c>
      <c r="I124" s="85" t="s">
        <v>118</v>
      </c>
      <c r="J124" s="84" t="s">
        <v>131</v>
      </c>
      <c r="K124" s="68">
        <v>0</v>
      </c>
      <c r="L124" s="68">
        <v>0</v>
      </c>
      <c r="M124" s="68">
        <v>0</v>
      </c>
      <c r="N124" s="68">
        <v>12284.1</v>
      </c>
      <c r="O124" s="68">
        <v>12284.1</v>
      </c>
      <c r="P124" s="15"/>
    </row>
    <row r="125" spans="1:16" s="2" customFormat="1" ht="43.5" customHeight="1">
      <c r="A125" s="61">
        <v>111</v>
      </c>
      <c r="B125" s="78" t="s">
        <v>32</v>
      </c>
      <c r="C125" s="78" t="s">
        <v>7</v>
      </c>
      <c r="D125" s="78" t="s">
        <v>172</v>
      </c>
      <c r="E125" s="78" t="s">
        <v>40</v>
      </c>
      <c r="F125" s="78" t="s">
        <v>32</v>
      </c>
      <c r="G125" s="78" t="s">
        <v>33</v>
      </c>
      <c r="H125" s="78" t="s">
        <v>34</v>
      </c>
      <c r="I125" s="78" t="s">
        <v>32</v>
      </c>
      <c r="J125" s="79" t="s">
        <v>232</v>
      </c>
      <c r="K125" s="77">
        <f>SUM(K126)</f>
        <v>0</v>
      </c>
      <c r="L125" s="68"/>
      <c r="M125" s="68"/>
      <c r="N125" s="77">
        <f>SUM(N126)</f>
        <v>0</v>
      </c>
      <c r="O125" s="77">
        <f>SUM(O126)</f>
        <v>0</v>
      </c>
      <c r="P125" s="15"/>
    </row>
    <row r="126" spans="1:38" s="1" customFormat="1" ht="56.25" customHeight="1">
      <c r="A126" s="61">
        <v>112</v>
      </c>
      <c r="B126" s="85" t="s">
        <v>11</v>
      </c>
      <c r="C126" s="85" t="s">
        <v>7</v>
      </c>
      <c r="D126" s="85" t="s">
        <v>172</v>
      </c>
      <c r="E126" s="85" t="s">
        <v>40</v>
      </c>
      <c r="F126" s="85" t="s">
        <v>1</v>
      </c>
      <c r="G126" s="85" t="s">
        <v>40</v>
      </c>
      <c r="H126" s="85" t="s">
        <v>34</v>
      </c>
      <c r="I126" s="85" t="s">
        <v>118</v>
      </c>
      <c r="J126" s="84" t="s">
        <v>233</v>
      </c>
      <c r="K126" s="68">
        <v>0</v>
      </c>
      <c r="L126" s="68"/>
      <c r="M126" s="68"/>
      <c r="N126" s="68">
        <v>0</v>
      </c>
      <c r="O126" s="68">
        <v>0</v>
      </c>
      <c r="P126" s="16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</row>
    <row r="127" spans="1:16" s="1" customFormat="1" ht="65.25" customHeight="1">
      <c r="A127" s="61">
        <v>113</v>
      </c>
      <c r="B127" s="62" t="s">
        <v>59</v>
      </c>
      <c r="C127" s="62" t="s">
        <v>7</v>
      </c>
      <c r="D127" s="62" t="s">
        <v>142</v>
      </c>
      <c r="E127" s="62" t="s">
        <v>33</v>
      </c>
      <c r="F127" s="62" t="s">
        <v>32</v>
      </c>
      <c r="G127" s="62" t="s">
        <v>33</v>
      </c>
      <c r="H127" s="62" t="s">
        <v>34</v>
      </c>
      <c r="I127" s="62" t="s">
        <v>32</v>
      </c>
      <c r="J127" s="63" t="s">
        <v>234</v>
      </c>
      <c r="K127" s="77">
        <f>K128</f>
        <v>0</v>
      </c>
      <c r="L127" s="68"/>
      <c r="M127" s="68"/>
      <c r="N127" s="77">
        <f>N128</f>
        <v>0</v>
      </c>
      <c r="O127" s="77">
        <f>O128</f>
        <v>0</v>
      </c>
      <c r="P127" s="16"/>
    </row>
    <row r="128" spans="1:38" s="2" customFormat="1" ht="53.25" customHeight="1">
      <c r="A128" s="61">
        <v>114</v>
      </c>
      <c r="B128" s="85" t="s">
        <v>59</v>
      </c>
      <c r="C128" s="85" t="s">
        <v>7</v>
      </c>
      <c r="D128" s="85" t="s">
        <v>142</v>
      </c>
      <c r="E128" s="85" t="s">
        <v>235</v>
      </c>
      <c r="F128" s="85" t="s">
        <v>43</v>
      </c>
      <c r="G128" s="85" t="s">
        <v>40</v>
      </c>
      <c r="H128" s="85" t="s">
        <v>34</v>
      </c>
      <c r="I128" s="85" t="s">
        <v>118</v>
      </c>
      <c r="J128" s="84" t="s">
        <v>236</v>
      </c>
      <c r="K128" s="68">
        <v>0</v>
      </c>
      <c r="L128" s="68"/>
      <c r="M128" s="68"/>
      <c r="N128" s="68">
        <v>0</v>
      </c>
      <c r="O128" s="68">
        <v>0</v>
      </c>
      <c r="P128" s="15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</row>
    <row r="129" spans="1:16" s="2" customFormat="1" ht="33.75" customHeight="1">
      <c r="A129" s="61">
        <v>115</v>
      </c>
      <c r="B129" s="78"/>
      <c r="C129" s="78"/>
      <c r="D129" s="78"/>
      <c r="E129" s="78"/>
      <c r="F129" s="78"/>
      <c r="G129" s="78"/>
      <c r="H129" s="78"/>
      <c r="I129" s="78"/>
      <c r="J129" s="79" t="s">
        <v>10</v>
      </c>
      <c r="K129" s="77">
        <f>K73+K74</f>
        <v>744255.7</v>
      </c>
      <c r="L129" s="77" t="e">
        <f>L73+L74</f>
        <v>#REF!</v>
      </c>
      <c r="M129" s="77" t="e">
        <f>M73+M74</f>
        <v>#REF!</v>
      </c>
      <c r="N129" s="77">
        <f>N73+N74</f>
        <v>761551.2</v>
      </c>
      <c r="O129" s="77">
        <f>O73+O74</f>
        <v>792624.56</v>
      </c>
      <c r="P129" s="15"/>
    </row>
    <row r="130" spans="1:38" s="1" customFormat="1" ht="89.25" customHeight="1">
      <c r="A130" s="11"/>
      <c r="B130"/>
      <c r="C130"/>
      <c r="D130"/>
      <c r="E130"/>
      <c r="F130"/>
      <c r="G130"/>
      <c r="H130"/>
      <c r="I130"/>
      <c r="J130" s="31"/>
      <c r="K130" s="33"/>
      <c r="L130" s="34"/>
      <c r="M130" s="34"/>
      <c r="N130" s="34"/>
      <c r="O130" s="34"/>
      <c r="P130" s="16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</row>
    <row r="131" spans="1:38" s="2" customFormat="1" ht="39.75" customHeight="1">
      <c r="A131" s="11"/>
      <c r="B131"/>
      <c r="C131"/>
      <c r="D131"/>
      <c r="E131"/>
      <c r="F131"/>
      <c r="G131"/>
      <c r="H131"/>
      <c r="I131"/>
      <c r="J131" s="31"/>
      <c r="K131" s="33"/>
      <c r="L131" s="34"/>
      <c r="M131" s="34"/>
      <c r="N131" s="34"/>
      <c r="O131" s="34"/>
      <c r="P131" s="15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</row>
    <row r="132" spans="1:16" s="2" customFormat="1" ht="21.75" customHeight="1">
      <c r="A132" s="11"/>
      <c r="B132"/>
      <c r="C132"/>
      <c r="D132"/>
      <c r="E132"/>
      <c r="F132"/>
      <c r="G132"/>
      <c r="H132"/>
      <c r="I132"/>
      <c r="J132" s="31"/>
      <c r="K132" s="33"/>
      <c r="L132" s="34"/>
      <c r="M132" s="34"/>
      <c r="N132" s="34"/>
      <c r="O132" s="34"/>
      <c r="P132" s="15"/>
    </row>
    <row r="133" spans="1:38" s="1" customFormat="1" ht="66" customHeight="1">
      <c r="A133" s="11"/>
      <c r="B133"/>
      <c r="C133"/>
      <c r="D133"/>
      <c r="E133"/>
      <c r="F133"/>
      <c r="G133"/>
      <c r="H133"/>
      <c r="I133"/>
      <c r="J133" s="31"/>
      <c r="K133" s="33"/>
      <c r="L133" s="34"/>
      <c r="M133" s="34"/>
      <c r="N133" s="34"/>
      <c r="O133" s="34"/>
      <c r="P133" s="16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</row>
    <row r="134" spans="1:16" s="1" customFormat="1" ht="87.75" customHeight="1">
      <c r="A134" s="11"/>
      <c r="B134"/>
      <c r="C134"/>
      <c r="D134"/>
      <c r="E134"/>
      <c r="F134"/>
      <c r="G134"/>
      <c r="H134"/>
      <c r="I134"/>
      <c r="J134" s="31"/>
      <c r="K134" s="33"/>
      <c r="L134" s="34"/>
      <c r="M134" s="34"/>
      <c r="N134" s="34"/>
      <c r="O134" s="34"/>
      <c r="P134" s="16"/>
    </row>
    <row r="135" spans="1:38" s="2" customFormat="1" ht="55.5" customHeight="1">
      <c r="A135" s="11"/>
      <c r="B135"/>
      <c r="C135"/>
      <c r="D135"/>
      <c r="E135"/>
      <c r="F135"/>
      <c r="G135"/>
      <c r="H135"/>
      <c r="I135"/>
      <c r="J135" s="31"/>
      <c r="K135" s="33"/>
      <c r="L135" s="34"/>
      <c r="M135" s="34"/>
      <c r="N135" s="34"/>
      <c r="O135" s="34"/>
      <c r="P135" s="15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</row>
    <row r="136" spans="1:16" s="2" customFormat="1" ht="12.75">
      <c r="A136" s="11"/>
      <c r="B136"/>
      <c r="C136"/>
      <c r="D136"/>
      <c r="E136"/>
      <c r="F136"/>
      <c r="G136"/>
      <c r="H136"/>
      <c r="I136"/>
      <c r="J136" s="31"/>
      <c r="K136" s="33"/>
      <c r="L136" s="34"/>
      <c r="M136" s="34"/>
      <c r="N136" s="34"/>
      <c r="O136" s="34"/>
      <c r="P136" s="15"/>
    </row>
    <row r="137" spans="1:38" s="1" customFormat="1" ht="12.75">
      <c r="A137" s="11"/>
      <c r="B137"/>
      <c r="C137"/>
      <c r="D137"/>
      <c r="E137"/>
      <c r="F137"/>
      <c r="G137"/>
      <c r="H137"/>
      <c r="I137"/>
      <c r="J137" s="31"/>
      <c r="K137" s="33"/>
      <c r="L137" s="34"/>
      <c r="M137" s="34"/>
      <c r="N137" s="34"/>
      <c r="O137" s="34"/>
      <c r="P137" s="16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</row>
    <row r="138" spans="1:38" s="2" customFormat="1" ht="12.75">
      <c r="A138" s="11"/>
      <c r="B138"/>
      <c r="C138"/>
      <c r="D138"/>
      <c r="E138"/>
      <c r="F138"/>
      <c r="G138"/>
      <c r="H138"/>
      <c r="I138"/>
      <c r="J138" s="31"/>
      <c r="K138" s="33"/>
      <c r="L138" s="34"/>
      <c r="M138" s="34"/>
      <c r="N138" s="34"/>
      <c r="O138" s="34"/>
      <c r="P138" s="15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</row>
    <row r="139" spans="1:38" s="1" customFormat="1" ht="186" customHeight="1">
      <c r="A139" s="11"/>
      <c r="B139"/>
      <c r="C139"/>
      <c r="D139"/>
      <c r="E139"/>
      <c r="F139"/>
      <c r="G139"/>
      <c r="H139"/>
      <c r="I139"/>
      <c r="J139" s="31"/>
      <c r="K139" s="33"/>
      <c r="L139" s="34"/>
      <c r="M139" s="34"/>
      <c r="N139" s="34"/>
      <c r="O139" s="34"/>
      <c r="P139" s="16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</row>
    <row r="140" spans="1:38" s="2" customFormat="1" ht="12.75">
      <c r="A140" s="11"/>
      <c r="B140"/>
      <c r="C140"/>
      <c r="D140"/>
      <c r="E140"/>
      <c r="F140"/>
      <c r="G140"/>
      <c r="H140"/>
      <c r="I140"/>
      <c r="J140" s="31"/>
      <c r="K140" s="33"/>
      <c r="L140" s="34"/>
      <c r="M140" s="34"/>
      <c r="N140" s="34"/>
      <c r="O140" s="34"/>
      <c r="P140" s="15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</row>
    <row r="141" spans="1:16" s="2" customFormat="1" ht="12.75">
      <c r="A141" s="11"/>
      <c r="B141"/>
      <c r="C141"/>
      <c r="D141"/>
      <c r="E141"/>
      <c r="F141"/>
      <c r="G141"/>
      <c r="H141"/>
      <c r="I141"/>
      <c r="J141" s="31"/>
      <c r="K141" s="33"/>
      <c r="L141" s="34"/>
      <c r="M141" s="34"/>
      <c r="N141" s="34"/>
      <c r="O141" s="34"/>
      <c r="P141" s="15"/>
    </row>
    <row r="142" spans="1:38" s="1" customFormat="1" ht="12.75">
      <c r="A142" s="11"/>
      <c r="B142"/>
      <c r="C142"/>
      <c r="D142"/>
      <c r="E142"/>
      <c r="F142"/>
      <c r="G142"/>
      <c r="H142"/>
      <c r="I142"/>
      <c r="J142" s="31"/>
      <c r="K142" s="33"/>
      <c r="L142" s="34"/>
      <c r="M142" s="34"/>
      <c r="N142" s="34"/>
      <c r="O142" s="34"/>
      <c r="P142" s="16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</row>
    <row r="143" spans="1:16" s="1" customFormat="1" ht="39.75" customHeight="1">
      <c r="A143" s="11"/>
      <c r="B143"/>
      <c r="C143"/>
      <c r="D143"/>
      <c r="E143"/>
      <c r="F143"/>
      <c r="G143"/>
      <c r="H143"/>
      <c r="I143"/>
      <c r="J143" s="31"/>
      <c r="K143" s="33"/>
      <c r="L143" s="34"/>
      <c r="M143" s="34"/>
      <c r="N143" s="34"/>
      <c r="O143" s="34"/>
      <c r="P143" s="16"/>
    </row>
    <row r="144" spans="1:16" s="1" customFormat="1" ht="12.75">
      <c r="A144" s="11"/>
      <c r="B144"/>
      <c r="C144"/>
      <c r="D144"/>
      <c r="E144"/>
      <c r="F144"/>
      <c r="G144"/>
      <c r="H144"/>
      <c r="I144"/>
      <c r="J144" s="31"/>
      <c r="K144" s="33"/>
      <c r="L144" s="34"/>
      <c r="M144" s="34"/>
      <c r="N144" s="34"/>
      <c r="O144" s="34"/>
      <c r="P144" s="16"/>
    </row>
    <row r="145" spans="1:16" s="1" customFormat="1" ht="12.75">
      <c r="A145" s="11"/>
      <c r="B145"/>
      <c r="C145"/>
      <c r="D145"/>
      <c r="E145"/>
      <c r="F145"/>
      <c r="G145"/>
      <c r="H145"/>
      <c r="I145"/>
      <c r="J145" s="31"/>
      <c r="K145" s="33"/>
      <c r="L145" s="34"/>
      <c r="M145" s="34"/>
      <c r="N145" s="34"/>
      <c r="O145" s="34"/>
      <c r="P145" s="16"/>
    </row>
    <row r="146" spans="1:38" s="2" customFormat="1" ht="12.75">
      <c r="A146" s="11"/>
      <c r="B146"/>
      <c r="C146"/>
      <c r="D146"/>
      <c r="E146"/>
      <c r="F146"/>
      <c r="G146"/>
      <c r="H146"/>
      <c r="I146"/>
      <c r="J146" s="31"/>
      <c r="K146" s="33"/>
      <c r="L146" s="34"/>
      <c r="M146" s="34"/>
      <c r="N146" s="34"/>
      <c r="O146" s="34"/>
      <c r="P146" s="15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</row>
    <row r="147" spans="1:38" s="1" customFormat="1" ht="12.75">
      <c r="A147" s="11"/>
      <c r="B147"/>
      <c r="C147"/>
      <c r="D147"/>
      <c r="E147"/>
      <c r="F147"/>
      <c r="G147"/>
      <c r="H147"/>
      <c r="I147"/>
      <c r="J147" s="31"/>
      <c r="K147" s="33"/>
      <c r="L147" s="34"/>
      <c r="M147" s="34"/>
      <c r="N147" s="34"/>
      <c r="O147" s="34"/>
      <c r="P147" s="16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</row>
    <row r="148" spans="1:38" s="2" customFormat="1" ht="12.75">
      <c r="A148" s="11"/>
      <c r="B148"/>
      <c r="C148"/>
      <c r="D148"/>
      <c r="E148"/>
      <c r="F148"/>
      <c r="G148"/>
      <c r="H148"/>
      <c r="I148"/>
      <c r="J148" s="31"/>
      <c r="K148" s="33"/>
      <c r="L148" s="34"/>
      <c r="M148" s="34"/>
      <c r="N148" s="34"/>
      <c r="O148" s="34"/>
      <c r="P148" s="15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</row>
    <row r="149" spans="1:38" s="1" customFormat="1" ht="12.75">
      <c r="A149" s="11"/>
      <c r="B149"/>
      <c r="C149"/>
      <c r="D149"/>
      <c r="E149"/>
      <c r="F149"/>
      <c r="G149"/>
      <c r="H149"/>
      <c r="I149"/>
      <c r="J149" s="31"/>
      <c r="K149" s="33"/>
      <c r="L149" s="34"/>
      <c r="M149" s="34"/>
      <c r="N149" s="34"/>
      <c r="O149" s="34"/>
      <c r="P149" s="16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</row>
    <row r="150" spans="1:38" s="2" customFormat="1" ht="12.75">
      <c r="A150" s="11"/>
      <c r="B150"/>
      <c r="C150"/>
      <c r="D150"/>
      <c r="E150"/>
      <c r="F150"/>
      <c r="G150"/>
      <c r="H150"/>
      <c r="I150"/>
      <c r="J150" s="31"/>
      <c r="K150" s="33"/>
      <c r="L150" s="34"/>
      <c r="M150" s="34"/>
      <c r="N150" s="34"/>
      <c r="O150" s="34"/>
      <c r="P150" s="15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</row>
    <row r="151" spans="1:38" s="3" customFormat="1" ht="12.75">
      <c r="A151" s="11"/>
      <c r="B151"/>
      <c r="C151"/>
      <c r="D151"/>
      <c r="E151"/>
      <c r="F151"/>
      <c r="G151"/>
      <c r="H151"/>
      <c r="I151"/>
      <c r="J151" s="31"/>
      <c r="K151" s="33"/>
      <c r="L151" s="34"/>
      <c r="M151" s="34"/>
      <c r="N151" s="34"/>
      <c r="O151" s="34"/>
      <c r="P151" s="1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</row>
    <row r="152" spans="1:16" s="3" customFormat="1" ht="12.75">
      <c r="A152" s="11"/>
      <c r="B152"/>
      <c r="C152"/>
      <c r="D152"/>
      <c r="E152"/>
      <c r="F152"/>
      <c r="G152"/>
      <c r="H152"/>
      <c r="I152"/>
      <c r="J152" s="31"/>
      <c r="K152" s="33"/>
      <c r="L152" s="34"/>
      <c r="M152" s="34"/>
      <c r="N152" s="34"/>
      <c r="O152" s="34"/>
      <c r="P152" s="12"/>
    </row>
    <row r="153" spans="1:16" s="3" customFormat="1" ht="12.75">
      <c r="A153" s="11"/>
      <c r="B153"/>
      <c r="C153"/>
      <c r="D153"/>
      <c r="E153"/>
      <c r="F153"/>
      <c r="G153"/>
      <c r="H153"/>
      <c r="I153"/>
      <c r="J153" s="31"/>
      <c r="K153" s="33"/>
      <c r="L153" s="34"/>
      <c r="M153" s="34"/>
      <c r="N153" s="34"/>
      <c r="O153" s="34"/>
      <c r="P153" s="12"/>
    </row>
    <row r="154" spans="1:16" s="3" customFormat="1" ht="12.75">
      <c r="A154" s="11"/>
      <c r="B154"/>
      <c r="C154"/>
      <c r="D154"/>
      <c r="E154"/>
      <c r="F154"/>
      <c r="G154"/>
      <c r="H154"/>
      <c r="I154"/>
      <c r="J154" s="31"/>
      <c r="K154" s="33"/>
      <c r="L154" s="34"/>
      <c r="M154" s="34"/>
      <c r="N154" s="34"/>
      <c r="O154" s="34"/>
      <c r="P154" s="12"/>
    </row>
    <row r="155" spans="1:16" s="3" customFormat="1" ht="12.75">
      <c r="A155" s="11"/>
      <c r="B155"/>
      <c r="C155"/>
      <c r="D155"/>
      <c r="E155"/>
      <c r="F155"/>
      <c r="G155"/>
      <c r="H155"/>
      <c r="I155"/>
      <c r="J155" s="31"/>
      <c r="K155" s="33"/>
      <c r="L155" s="34"/>
      <c r="M155" s="34"/>
      <c r="N155" s="34"/>
      <c r="O155" s="34"/>
      <c r="P155" s="12"/>
    </row>
    <row r="156" spans="1:16" s="3" customFormat="1" ht="12.75">
      <c r="A156" s="11"/>
      <c r="B156"/>
      <c r="C156"/>
      <c r="D156"/>
      <c r="E156"/>
      <c r="F156"/>
      <c r="G156"/>
      <c r="H156"/>
      <c r="I156"/>
      <c r="J156" s="31"/>
      <c r="K156" s="33"/>
      <c r="L156" s="34"/>
      <c r="M156" s="34"/>
      <c r="N156" s="34"/>
      <c r="O156" s="34"/>
      <c r="P156" s="12"/>
    </row>
    <row r="157" spans="1:16" s="3" customFormat="1" ht="12.75">
      <c r="A157" s="11"/>
      <c r="B157"/>
      <c r="C157"/>
      <c r="D157"/>
      <c r="E157"/>
      <c r="F157"/>
      <c r="G157"/>
      <c r="H157"/>
      <c r="I157"/>
      <c r="J157" s="31"/>
      <c r="K157" s="33"/>
      <c r="L157" s="34"/>
      <c r="M157" s="34"/>
      <c r="N157" s="34"/>
      <c r="O157" s="34"/>
      <c r="P157" s="12"/>
    </row>
    <row r="158" spans="1:16" s="3" customFormat="1" ht="12.75">
      <c r="A158" s="11"/>
      <c r="B158"/>
      <c r="C158"/>
      <c r="D158"/>
      <c r="E158"/>
      <c r="F158"/>
      <c r="G158"/>
      <c r="H158"/>
      <c r="I158"/>
      <c r="J158" s="31"/>
      <c r="K158" s="33"/>
      <c r="L158" s="34"/>
      <c r="M158" s="34"/>
      <c r="N158" s="34"/>
      <c r="O158" s="34"/>
      <c r="P158" s="12"/>
    </row>
    <row r="159" spans="1:16" s="3" customFormat="1" ht="12.75">
      <c r="A159" s="11"/>
      <c r="B159"/>
      <c r="C159"/>
      <c r="D159"/>
      <c r="E159"/>
      <c r="F159"/>
      <c r="G159"/>
      <c r="H159"/>
      <c r="I159"/>
      <c r="J159" s="31"/>
      <c r="K159" s="33"/>
      <c r="L159" s="34"/>
      <c r="M159" s="34"/>
      <c r="N159" s="34"/>
      <c r="O159" s="34"/>
      <c r="P159" s="12"/>
    </row>
    <row r="160" spans="1:16" s="3" customFormat="1" ht="12.75">
      <c r="A160" s="11"/>
      <c r="B160"/>
      <c r="C160"/>
      <c r="D160"/>
      <c r="E160"/>
      <c r="F160"/>
      <c r="G160"/>
      <c r="H160"/>
      <c r="I160"/>
      <c r="J160" s="31"/>
      <c r="K160" s="33"/>
      <c r="L160" s="34"/>
      <c r="M160" s="34"/>
      <c r="N160" s="34"/>
      <c r="O160" s="34"/>
      <c r="P160" s="12"/>
    </row>
    <row r="161" spans="1:16" s="3" customFormat="1" ht="12.75">
      <c r="A161" s="11"/>
      <c r="B161"/>
      <c r="C161"/>
      <c r="D161"/>
      <c r="E161"/>
      <c r="F161"/>
      <c r="G161"/>
      <c r="H161"/>
      <c r="I161"/>
      <c r="J161" s="31"/>
      <c r="K161" s="33"/>
      <c r="L161" s="34"/>
      <c r="M161" s="34"/>
      <c r="N161" s="34"/>
      <c r="O161" s="34"/>
      <c r="P161" s="12"/>
    </row>
    <row r="162" spans="21:38" ht="12.75"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</row>
  </sheetData>
  <sheetProtection/>
  <mergeCells count="17">
    <mergeCell ref="A6:A13"/>
    <mergeCell ref="N6:N13"/>
    <mergeCell ref="I7:I13"/>
    <mergeCell ref="O6:O13"/>
    <mergeCell ref="K6:K13"/>
    <mergeCell ref="B6:I6"/>
    <mergeCell ref="B7:B13"/>
    <mergeCell ref="H7:H13"/>
    <mergeCell ref="E7:E13"/>
    <mergeCell ref="K1:O1"/>
    <mergeCell ref="J6:J13"/>
    <mergeCell ref="C7:C13"/>
    <mergeCell ref="D7:D13"/>
    <mergeCell ref="K2:O2"/>
    <mergeCell ref="G7:G13"/>
    <mergeCell ref="F7:F13"/>
    <mergeCell ref="L6:L13"/>
  </mergeCells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Большнулуйское 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РФУ</dc:creator>
  <cp:keywords/>
  <dc:description/>
  <cp:lastModifiedBy>Admin</cp:lastModifiedBy>
  <cp:lastPrinted>2023-11-03T09:52:58Z</cp:lastPrinted>
  <dcterms:created xsi:type="dcterms:W3CDTF">2005-06-15T06:50:43Z</dcterms:created>
  <dcterms:modified xsi:type="dcterms:W3CDTF">2023-12-12T08:16:41Z</dcterms:modified>
  <cp:category/>
  <cp:version/>
  <cp:contentType/>
  <cp:contentStatus/>
</cp:coreProperties>
</file>