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70" windowWidth="15480" windowHeight="10605" activeTab="0"/>
  </bookViews>
  <sheets>
    <sheet name="Ведомственная" sheetId="1" r:id="rId1"/>
  </sheets>
  <definedNames>
    <definedName name="_xlnm.Print_Titles" localSheetId="0">'Ведомственная'!$6:$7</definedName>
    <definedName name="_xlnm.Print_Area" localSheetId="0">'Ведомственная'!$A$3:$J$210</definedName>
  </definedNames>
  <calcPr fullCalcOnLoad="1"/>
</workbook>
</file>

<file path=xl/sharedStrings.xml><?xml version="1.0" encoding="utf-8"?>
<sst xmlns="http://schemas.openxmlformats.org/spreadsheetml/2006/main" count="707" uniqueCount="208">
  <si>
    <t>Иные бюджетные ассигнования</t>
  </si>
  <si>
    <t>Уплата налогов, сборов и иных платежей</t>
  </si>
  <si>
    <t>800</t>
  </si>
  <si>
    <t>850</t>
  </si>
  <si>
    <t>0503</t>
  </si>
  <si>
    <t>Благоустройство</t>
  </si>
  <si>
    <t>Дорожное хозяйство (дорожные фонды)</t>
  </si>
  <si>
    <t>(тыс. рублей)</t>
  </si>
  <si>
    <t>№ строки</t>
  </si>
  <si>
    <t>Наименование главных распорядителей и наименование показателей бюджетной классификации</t>
  </si>
  <si>
    <t>Целевая статья</t>
  </si>
  <si>
    <t>1</t>
  </si>
  <si>
    <t>2</t>
  </si>
  <si>
    <t>3</t>
  </si>
  <si>
    <t>4</t>
  </si>
  <si>
    <t>5</t>
  </si>
  <si>
    <t>6</t>
  </si>
  <si>
    <t/>
  </si>
  <si>
    <t>0100</t>
  </si>
  <si>
    <t>Коммунальное хозяйство</t>
  </si>
  <si>
    <t>0502</t>
  </si>
  <si>
    <t>0200</t>
  </si>
  <si>
    <t>Резервные фонды</t>
  </si>
  <si>
    <t>0300</t>
  </si>
  <si>
    <t>0111</t>
  </si>
  <si>
    <t>Отдельные мероприятия</t>
  </si>
  <si>
    <t>Непрограммные расходы по переданным полномочиям органов исполнительной власти</t>
  </si>
  <si>
    <t xml:space="preserve">Иные межбюджетные трансферты </t>
  </si>
  <si>
    <t>Непрограммные расходы отдельных органов исполнительной власти</t>
  </si>
  <si>
    <t>Резервные средства</t>
  </si>
  <si>
    <t>870</t>
  </si>
  <si>
    <t>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t>
  </si>
  <si>
    <t>Национальная безопасность и правоохранительная деятельность</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</si>
  <si>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</si>
  <si>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</si>
  <si>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Национальная оборона</t>
  </si>
  <si>
    <t>Жилищно-коммунальное хозяйство</t>
  </si>
  <si>
    <t>Национальная экономика</t>
  </si>
  <si>
    <t>Расходы на выплату персоналу казенных учреждений</t>
  </si>
  <si>
    <t>Другие вопросы в области национальной безопасности и правоохранительной деятельности</t>
  </si>
  <si>
    <t>0314</t>
  </si>
  <si>
    <t xml:space="preserve">  </t>
  </si>
  <si>
    <t>0500</t>
  </si>
  <si>
    <t>0505</t>
  </si>
  <si>
    <t>100</t>
  </si>
  <si>
    <t>110</t>
  </si>
  <si>
    <t>Мобилизационная и вневойсковая подготовка</t>
  </si>
  <si>
    <t>240</t>
  </si>
  <si>
    <t>Вид расходов</t>
  </si>
  <si>
    <t>0409</t>
  </si>
  <si>
    <t>Раздел, подраздел</t>
  </si>
  <si>
    <t>Межбюджетные трансферты</t>
  </si>
  <si>
    <t>0203</t>
  </si>
  <si>
    <t>0113</t>
  </si>
  <si>
    <t>0400</t>
  </si>
  <si>
    <t>120</t>
  </si>
  <si>
    <t>Иные закупки товаров, работ и услуг для обеспечения государственных (муниципальных) нужд</t>
  </si>
  <si>
    <t>Всего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</si>
  <si>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</si>
  <si>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</si>
  <si>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Другие общегосударственные вопросы</t>
  </si>
  <si>
    <t>200</t>
  </si>
  <si>
    <t>540</t>
  </si>
  <si>
    <t>500</t>
  </si>
  <si>
    <t>Функционирование администрации Новоеловского сельсовета</t>
  </si>
  <si>
    <t>Резервные фонды исполнительных органов местного самоуправления по Администрации Новоеловского сельсовета в рамках непрограммных расходов отдельных органов исполнительной власти</t>
  </si>
  <si>
    <t>Подпрограмма "Обеспечение условий реализации муниципальной программы"</t>
  </si>
  <si>
    <t>Код ведомства</t>
  </si>
  <si>
    <t>Администрация Новоеловского сельсовета</t>
  </si>
  <si>
    <t>0102</t>
  </si>
  <si>
    <t>Функционирование высшего должностного лица субъекта Российской  Федерации и муниципального образования</t>
  </si>
  <si>
    <t>Глава органа местного самоуправления поселения в рамках непрограммных расходов отдельных органов исполнительной власти</t>
  </si>
  <si>
    <t>Общегосударственные вопросы</t>
  </si>
  <si>
    <t>Подпрограмма "Благоустройство территории Новоеловского сельсовета"</t>
  </si>
  <si>
    <t>Подпрограмма "Содержание и развитие объектов жилищно- коммунального хозяйства на территории Новоеловского сельсовета"</t>
  </si>
  <si>
    <t>Другие вопросы в области жилищно- коммунального хозяйства</t>
  </si>
  <si>
    <t>Обеспечение деятельности финансовых, налоговых и таможенных органов и органов финансового (финансово-бюджетного) надзора</t>
  </si>
  <si>
    <t>0106</t>
  </si>
  <si>
    <t>0412</t>
  </si>
  <si>
    <t>Другие вопросы в области национальной экономики</t>
  </si>
  <si>
    <t>9600000000</t>
  </si>
  <si>
    <t>9610000000</t>
  </si>
  <si>
    <t>9610000910</t>
  </si>
  <si>
    <t>9610000990</t>
  </si>
  <si>
    <t>9700000000</t>
  </si>
  <si>
    <t>9710000000</t>
  </si>
  <si>
    <t>9610000920</t>
  </si>
  <si>
    <t>9610075140</t>
  </si>
  <si>
    <t>9610051180</t>
  </si>
  <si>
    <t>0200000000</t>
  </si>
  <si>
    <t>0290000000</t>
  </si>
  <si>
    <t>0100000000</t>
  </si>
  <si>
    <t>0110000000</t>
  </si>
  <si>
    <t>0120000000</t>
  </si>
  <si>
    <t>0130000000</t>
  </si>
  <si>
    <t>010000000</t>
  </si>
  <si>
    <t>Условно утверждаемые расходы</t>
  </si>
  <si>
    <t>0190000000</t>
  </si>
  <si>
    <t>1100</t>
  </si>
  <si>
    <t>1102</t>
  </si>
  <si>
    <t xml:space="preserve">ФИЗИЧЕСКАЯ КУЛЬТУРА И СПОРТ
</t>
  </si>
  <si>
    <t xml:space="preserve">Массовый спорт
</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</si>
  <si>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труда)в рамках подпрограммы "Обеспечение условий реализации муниципальной программы"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</si>
  <si>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Муниципальная программа "Благоустройство территории Новоеловского сельсовета, содержание и развитие объектов жилищно- коммунального хозяйства" </t>
  </si>
  <si>
    <t xml:space="preserve">Проведение работ по изготовлению землеустроительной документации по межеванию планов земельных участков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инфраструктуры" </t>
  </si>
  <si>
    <t>Обслуживание объектов водоснабжения в  рамках подпрограммы "Содержание и развитие объектов жилищно- коммунального хозяйства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t>
  </si>
  <si>
    <t xml:space="preserve">Содержание территории поселения в чистоте и порядке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</si>
  <si>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Освещенность улиц населенных пунктов поселения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</si>
  <si>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Закупка товаров, работ и услуг для обеспечения государственных (муниципальных) нужд</t>
  </si>
  <si>
    <t>0140000000</t>
  </si>
  <si>
    <t>Иные межбюджетные трансферты в области культуры, молодежи и спорта в рамках непрограммных расходов по переданным полномочиям органов исполнительной власти</t>
  </si>
  <si>
    <t>Иные межбюджетные трансферты в области мобилизационной подготовке в рамках непрограммных расходов по переданным полномочиям органов исполнительной власти</t>
  </si>
  <si>
    <t>Иные межбюджетные трансферты по формированию и размещению муниципального заказа на поставку товаров, выполнение работ, оказание услуг в рамках непрограммных расходов по переданным полномочиям органов исполнительной власти</t>
  </si>
  <si>
    <t>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t>
  </si>
  <si>
    <t>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t>
  </si>
  <si>
    <t>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t>
  </si>
  <si>
    <t>Иные межбюджетные трансферты по переданным полномочиям по соглашению между сельскими поселениями и администрацией района</t>
  </si>
  <si>
    <t xml:space="preserve">Содержание улично-дорожной сети населенных пунктов поселения за счет средств дорожного фонда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</si>
  <si>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9610010490</t>
  </si>
  <si>
    <t>0130010490</t>
  </si>
  <si>
    <t>Сумма на          2023 год</t>
  </si>
  <si>
    <t>9710080020</t>
  </si>
  <si>
    <t>9710080030</t>
  </si>
  <si>
    <t>9710080040</t>
  </si>
  <si>
    <t>9710080060</t>
  </si>
  <si>
    <t>9710080010</t>
  </si>
  <si>
    <t>0290082110</t>
  </si>
  <si>
    <t>0290082120</t>
  </si>
  <si>
    <t>0110081130</t>
  </si>
  <si>
    <t>0110081140</t>
  </si>
  <si>
    <t>0120081150</t>
  </si>
  <si>
    <t>0110081110</t>
  </si>
  <si>
    <t>0110081120</t>
  </si>
  <si>
    <t>0130081170</t>
  </si>
  <si>
    <t>0140081190</t>
  </si>
  <si>
    <t>0140081200</t>
  </si>
  <si>
    <t>0190082030</t>
  </si>
  <si>
    <t>0130081180</t>
  </si>
  <si>
    <t>9710080070</t>
  </si>
  <si>
    <t>Сумма на          2024 год</t>
  </si>
  <si>
    <t>0110088020</t>
  </si>
  <si>
    <t>Мероприятия, направленные на содержание автомобильных дорог общего пользования местного значения за счет средств  районного бюджета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t>
  </si>
  <si>
    <t>Подпрограмма "Содержание и благоустройство мест захоронений, расположенных на территории Новоеловского сельсовета"</t>
  </si>
  <si>
    <t xml:space="preserve">Муниципальная программа "О мерах противодействию терроризму,  экстремизму и чрезвычайным ситуациям на территории Новоеловского сельсовета" </t>
  </si>
  <si>
    <t xml:space="preserve">Содержание мест захоронения в надлежащем виде в рамках подпрограммы "Содержание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</si>
  <si>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0310</t>
  </si>
  <si>
    <t>Защита населения и территории от чрезвычайных ситуаций природного и техногенного характера, пожарная безопасность</t>
  </si>
  <si>
    <t>1000</t>
  </si>
  <si>
    <t>1001</t>
  </si>
  <si>
    <t>9610000940</t>
  </si>
  <si>
    <t>300</t>
  </si>
  <si>
    <t>310</t>
  </si>
  <si>
    <t>СОЦИАЛЬНАЯ ПОЛИТИКА</t>
  </si>
  <si>
    <t>Пенсионное обеспечение</t>
  </si>
  <si>
    <t>Предоставление пенсии за выслугу лет муниципальным служащим  в рамках непрограммных расходов отдельных органов исполнительной власти</t>
  </si>
  <si>
    <t>Социальное обеспечение и иные выплаты населению</t>
  </si>
  <si>
    <t>Публичные нормативные социальные выплаты гражданам</t>
  </si>
  <si>
    <t>Сумма на          2025 год</t>
  </si>
  <si>
    <t>Ведомственная структура расходов бюджета Новоеловского сельсовета Большеулуйского района на 2023 год и плановый период 2024-2025 годов</t>
  </si>
  <si>
    <t>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t>
  </si>
  <si>
    <t>Финансовое обеспечение мероприятий, направленных на осуществление первичного воинского учета органами местного самоуправления поселений, муниципальных и городских округов в рамках непрограммных расходов отдельных органов исполнительной власти</t>
  </si>
  <si>
    <t>0290082130</t>
  </si>
  <si>
    <t>0290010490</t>
  </si>
  <si>
    <t>0140082040</t>
  </si>
  <si>
    <t xml:space="preserve">Финансовое обеспечение мероприятий, направленных на сохранение и реставрацию памятников ВОВ за счет средств районного бюджета в рамках подпрограммы "Содержание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</si>
  <si>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Мероприятия, направленные на повышение надежности функционирования систем жизнеобеспечения граждан сельских поселений за счет средств районного бюджета ,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</si>
  <si>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Подпрограмма "Обеспечение условий реализации муниципальной программы Новоеловского сельсовета"</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</si>
  <si>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</si>
  <si>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Финансирование оплаты труда работников инфраструктуры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</si>
  <si>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Приобретение хозяйственного инвентаря защитных средств, расходных материалов для выполнения работ по благоустройству населенных пунктов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</si>
  <si>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Приобретение пиломатериала для ограждения территории мест захоронений в рамках подпрограммы"Содержание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</si>
  <si>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Проведение вспомогательной, пропагандисткой работы с населением по предупреждению террористической и экстремисткой деятельности, повышение бдительности на важных объектах и в местах скопления людей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</si>
  <si>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Обеспечение первичных мер пожарной безопасности в границах населенных пунктов поселения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</si>
  <si>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</si>
  <si>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Финансирование оплаты труда работников пожарной охраны в рамках отдельных мероприятий муниципальной программы "О мерах по противодействию терроризму и экстремизму и чрезвычайным ситуациям, пожарной безопасности на территории Новоеловского сельсовета" </t>
  </si>
  <si>
    <t>Финансовое обеспечение мероприятий, направленных на капитальный ремонт и ремонт автомобильных дорог общего пользования местного значения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t>
  </si>
  <si>
    <t>01100S5090</t>
  </si>
  <si>
    <t>0290074120</t>
  </si>
  <si>
    <t>Мероприятие,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"О мерах противодействию терроризму, экстремизму и чрезвычайным ситуациям на территории Новоеловского сельсовета"</t>
  </si>
  <si>
    <t>02900S4120</t>
  </si>
  <si>
    <t>Мероприятие,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"О мерах противодействию терроризму, экстремизму и чрезвычайным ситуациям на территории Новоеловского сельсовета"</t>
  </si>
  <si>
    <t>0900</t>
  </si>
  <si>
    <t>Другие вопросы в области здравоохранения</t>
  </si>
  <si>
    <t>0909</t>
  </si>
  <si>
    <t>Функционирование администрации Большеулуйского сельсовета</t>
  </si>
  <si>
    <t>9610075550</t>
  </si>
  <si>
    <t>ЗДРАВООХРАНЕНИЕ</t>
  </si>
  <si>
    <t>Финансовое обеспечение на организацию и проведение акарицидных обработок мест массового отдыха населения  в рамках непрограммных расходов отдельных органов исполнительной власти</t>
  </si>
  <si>
    <t>01200S5710</t>
  </si>
  <si>
    <t>Финансовое обеспечение мероприятий, направленных на капитальный ремонт, реконструкцию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за счет средств краевого бюджета и бюджета Новоеловского сельсовета в рамках подпрограммы "Содержание и развитие объектов жилищно- коммунального хозяйства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t>
  </si>
  <si>
    <t>0110082010</t>
  </si>
  <si>
    <t>Мероприятия, направленные на ликвидацию несанкционированных свалок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инфраструктуры"</t>
  </si>
  <si>
    <t>01900S6410</t>
  </si>
  <si>
    <t xml:space="preserve">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</si>
  <si>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01900S6411</t>
  </si>
  <si>
    <t xml:space="preserve">Расходы на реализацию мероприятий по поддержке местных инициатив за счет поступлений от юридических лиц (индивидуальных предпринимателей)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</si>
  <si>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01900S6412</t>
  </si>
  <si>
    <t xml:space="preserve">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</si>
  <si>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01900S6413</t>
  </si>
  <si>
    <t>Расходы на реализацию мероприятий по поддержке местных инициатив за счет средств бюджета Новоеловского сельсовета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t>
  </si>
  <si>
    <t>0300000000</t>
  </si>
  <si>
    <t>0390000000</t>
  </si>
  <si>
    <t>0390083110</t>
  </si>
  <si>
    <t>Муниципальная программа "Энергосбережение и повышение энергетической эффективности Новоеловского сельсовета"</t>
  </si>
  <si>
    <t>Мероприятие, направленное на эффективное и рациональное использование энергетических ресурсов в рамках отдельных мероприятий муниципальной программы "Энергосбережение и повышение энергетической эффективности Новоеловского сельсовета"</t>
  </si>
  <si>
    <t>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t>
  </si>
  <si>
    <t xml:space="preserve">Приложение № 4
к Решению Новоеловского сельского Совета депутатов                              от 21.12.2023 № 164
</t>
  </si>
  <si>
    <t xml:space="preserve">Приложение № 4
к Решению Новоеловского сельского Совета депутатов                             от 28.12.2022 № 127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</si>
</sst>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3">
    <font>
      <sz val="10"/>
      <name val="Arial Cyr"/>
      <family val="0"/>
    </font>
    <font>
      <sz val="11"/>
      <color indexed="8"/>
      <name val="Calibri"/>
      <family val="2"/>
    </font>
    <font>
      <sz val="10"/>
      <name val="Times New Roman"/>
      <family val="1"/>
    </font>
    <font>
      <sz val="8"/>
      <name val="Arial Cyr"/>
      <family val="0"/>
    </font>
    <font>
      <sz val="12"/>
      <name val="Arial Cyr"/>
      <family val="0"/>
    </font>
    <font>
      <b/>
      <sz val="10"/>
      <name val="Times New Roman"/>
      <family val="1"/>
    </font>
    <font>
      <sz val="8"/>
      <color indexed="8"/>
      <name val="Calibri"/>
      <family val="2"/>
    </font>
    <font>
      <b/>
      <sz val="12"/>
      <name val="Times New Roman"/>
      <family val="1"/>
    </font>
    <font>
      <b/>
      <sz val="10"/>
      <name val="Arial Cyr"/>
      <family val="0"/>
    </font>
    <font>
      <b/>
      <i/>
      <sz val="10"/>
      <name val="Arial Cyr"/>
      <family val="0"/>
    </font>
    <font>
      <i/>
      <sz val="10"/>
      <name val="Times New Roman"/>
      <family val="1"/>
    </font>
    <font>
      <i/>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0"/>
      <color indexed="10"/>
      <name val="Times New Roman"/>
      <family val="1"/>
    </font>
    <font>
      <i/>
      <sz val="10"/>
      <color indexed="10"/>
      <name val="Arial Cyr"/>
      <family val="0"/>
    </font>
    <font>
      <i/>
      <sz val="10"/>
      <color indexed="10"/>
      <name val="Times New Roman"/>
      <family val="1"/>
    </font>
    <font>
      <sz val="10"/>
      <color indexed="8"/>
      <name val="Times New Roman"/>
      <family val="1"/>
    </font>
    <font>
      <b/>
      <sz val="12"/>
      <color indexed="10"/>
      <name val="Times New Roman"/>
      <family val="1"/>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FF0000"/>
      <name val="Times New Roman"/>
      <family val="1"/>
    </font>
    <font>
      <i/>
      <sz val="10"/>
      <color rgb="FFFF0000"/>
      <name val="Arial Cyr"/>
      <family val="0"/>
    </font>
    <font>
      <i/>
      <sz val="10"/>
      <color rgb="FFFF0000"/>
      <name val="Times New Roman"/>
      <family val="1"/>
    </font>
    <font>
      <sz val="10"/>
      <color theme="1"/>
      <name val="Times New Roman"/>
      <family val="1"/>
    </font>
    <font>
      <b/>
      <sz val="12"/>
      <color rgb="FFFF0000"/>
      <name val="Times New Roman"/>
      <family val="1"/>
    </font>
    <font>
      <b/>
      <sz val="10"/>
      <color rgb="FFFF000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6" fillId="0" borderId="0">
      <alignment/>
      <protection/>
    </xf>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1" borderId="0" applyNumberFormat="0" applyBorder="0" applyAlignment="0" applyProtection="0"/>
  </cellStyleXfs>
  <cellXfs count="87">
    <xf numFmtId="0" fontId="0" fillId="0" borderId="0" xfId="0" applyAlignment="1">
      <alignment/>
    </xf>
    <xf numFmtId="0" fontId="4" fillId="0" borderId="0" xfId="0" applyFont="1" applyFill="1" applyAlignment="1">
      <alignment/>
    </xf>
    <xf numFmtId="0" fontId="0" fillId="0" borderId="0" xfId="0" applyFont="1" applyFill="1" applyAlignment="1">
      <alignment/>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0" xfId="0" applyFont="1" applyFill="1" applyAlignment="1">
      <alignment/>
    </xf>
    <xf numFmtId="0" fontId="8" fillId="0" borderId="0" xfId="0" applyFont="1" applyFill="1" applyAlignment="1">
      <alignment/>
    </xf>
    <xf numFmtId="173" fontId="2" fillId="0" borderId="10" xfId="0" applyNumberFormat="1" applyFont="1" applyFill="1" applyBorder="1" applyAlignment="1" applyProtection="1">
      <alignment horizontal="left" vertical="center" wrapText="1"/>
      <protection/>
    </xf>
    <xf numFmtId="0" fontId="9" fillId="0" borderId="0" xfId="0" applyFont="1" applyFill="1" applyAlignment="1">
      <alignment/>
    </xf>
    <xf numFmtId="0" fontId="0" fillId="0" borderId="0" xfId="0" applyFont="1" applyFill="1" applyAlignment="1">
      <alignment horizontal="center"/>
    </xf>
    <xf numFmtId="0" fontId="11" fillId="0" borderId="0" xfId="0" applyFont="1" applyFill="1" applyAlignment="1">
      <alignment/>
    </xf>
    <xf numFmtId="49" fontId="2" fillId="0" borderId="10" xfId="0" applyNumberFormat="1" applyFont="1" applyFill="1" applyBorder="1" applyAlignment="1" applyProtection="1">
      <alignment horizontal="left" vertical="center" wrapText="1"/>
      <protection/>
    </xf>
    <xf numFmtId="49" fontId="2" fillId="0" borderId="0" xfId="0" applyNumberFormat="1" applyFont="1" applyFill="1" applyAlignment="1">
      <alignment horizontal="center" vertical="center"/>
    </xf>
    <xf numFmtId="0" fontId="2" fillId="0" borderId="0" xfId="0" applyNumberFormat="1" applyFont="1" applyFill="1" applyAlignment="1">
      <alignment vertical="center"/>
    </xf>
    <xf numFmtId="4" fontId="2" fillId="0" borderId="0" xfId="0" applyNumberFormat="1" applyFont="1" applyFill="1" applyAlignment="1">
      <alignment horizontal="right" vertical="center"/>
    </xf>
    <xf numFmtId="2" fontId="2" fillId="0"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2" fontId="10" fillId="0" borderId="10" xfId="0" applyNumberFormat="1"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2" fillId="0" borderId="10" xfId="0" applyNumberFormat="1" applyFont="1" applyFill="1" applyBorder="1" applyAlignment="1" applyProtection="1">
      <alignment horizontal="center" vertical="center"/>
      <protection/>
    </xf>
    <xf numFmtId="0" fontId="0" fillId="0" borderId="0" xfId="0" applyNumberFormat="1" applyFont="1" applyFill="1" applyAlignment="1">
      <alignment horizontal="center"/>
    </xf>
    <xf numFmtId="2" fontId="5" fillId="0" borderId="10" xfId="0" applyNumberFormat="1"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0" fillId="0" borderId="10" xfId="0" applyNumberFormat="1" applyFont="1" applyFill="1" applyBorder="1" applyAlignment="1">
      <alignment horizontal="center" vertical="center" wrapText="1"/>
    </xf>
    <xf numFmtId="49" fontId="10" fillId="0" borderId="10" xfId="0" applyNumberFormat="1" applyFont="1" applyFill="1" applyBorder="1" applyAlignment="1" applyProtection="1">
      <alignment horizontal="left" vertical="center" wrapText="1"/>
      <protection/>
    </xf>
    <xf numFmtId="0" fontId="7" fillId="0" borderId="0" xfId="0" applyFont="1" applyFill="1" applyAlignment="1">
      <alignment horizontal="center" vertical="center"/>
    </xf>
    <xf numFmtId="0" fontId="5" fillId="0" borderId="0" xfId="0" applyFont="1" applyFill="1" applyAlignment="1" quotePrefix="1">
      <alignment vertical="center" wrapText="1"/>
    </xf>
    <xf numFmtId="4" fontId="5" fillId="0" borderId="0" xfId="0" applyNumberFormat="1" applyFont="1" applyFill="1" applyAlignment="1" quotePrefix="1">
      <alignment horizontal="right" vertical="center" wrapText="1"/>
    </xf>
    <xf numFmtId="0" fontId="10" fillId="0" borderId="10" xfId="0" applyFont="1" applyFill="1" applyBorder="1" applyAlignment="1">
      <alignment vertical="top" wrapText="1"/>
    </xf>
    <xf numFmtId="49" fontId="10"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2" fillId="0" borderId="0" xfId="0" applyNumberFormat="1" applyFont="1" applyFill="1" applyBorder="1" applyAlignment="1">
      <alignment horizontal="right" vertical="center" wrapText="1"/>
    </xf>
    <xf numFmtId="0" fontId="1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xf>
    <xf numFmtId="4" fontId="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172" fontId="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protection locked="0"/>
    </xf>
    <xf numFmtId="173" fontId="10" fillId="0" borderId="10" xfId="0" applyNumberFormat="1" applyFont="1" applyFill="1" applyBorder="1" applyAlignment="1" applyProtection="1">
      <alignment horizontal="left" vertical="center" wrapText="1"/>
      <protection/>
    </xf>
    <xf numFmtId="172" fontId="5" fillId="0" borderId="10" xfId="0" applyNumberFormat="1" applyFont="1" applyFill="1" applyBorder="1" applyAlignment="1">
      <alignment horizontal="right" vertical="center" wrapText="1"/>
    </xf>
    <xf numFmtId="172" fontId="10" fillId="0" borderId="10" xfId="0" applyNumberFormat="1" applyFont="1" applyFill="1" applyBorder="1" applyAlignment="1">
      <alignment horizontal="right" vertical="center" wrapText="1"/>
    </xf>
    <xf numFmtId="172" fontId="2" fillId="0" borderId="10" xfId="0" applyNumberFormat="1" applyFont="1" applyFill="1" applyBorder="1" applyAlignment="1">
      <alignment horizontal="right" vertical="center" wrapText="1"/>
    </xf>
    <xf numFmtId="172" fontId="2" fillId="0" borderId="10" xfId="0" applyNumberFormat="1" applyFont="1" applyFill="1" applyBorder="1" applyAlignment="1">
      <alignment/>
    </xf>
    <xf numFmtId="0" fontId="5" fillId="0" borderId="10" xfId="0" applyFont="1" applyFill="1" applyBorder="1" applyAlignment="1">
      <alignment vertical="top" wrapText="1"/>
    </xf>
    <xf numFmtId="49" fontId="5" fillId="0" borderId="10" xfId="0" applyNumberFormat="1" applyFont="1" applyFill="1" applyBorder="1" applyAlignment="1" applyProtection="1">
      <alignment horizontal="center" vertical="center"/>
      <protection/>
    </xf>
    <xf numFmtId="172" fontId="5" fillId="0" borderId="10" xfId="0" applyNumberFormat="1" applyFont="1" applyFill="1" applyBorder="1" applyAlignment="1">
      <alignment/>
    </xf>
    <xf numFmtId="49" fontId="10" fillId="0" borderId="10" xfId="0" applyNumberFormat="1" applyFont="1" applyFill="1" applyBorder="1" applyAlignment="1" applyProtection="1">
      <alignment horizontal="center" vertical="center"/>
      <protection/>
    </xf>
    <xf numFmtId="172" fontId="10" fillId="0" borderId="10" xfId="0" applyNumberFormat="1" applyFont="1" applyFill="1" applyBorder="1" applyAlignment="1">
      <alignment/>
    </xf>
    <xf numFmtId="0" fontId="56" fillId="0" borderId="11" xfId="0" applyFont="1" applyFill="1" applyBorder="1" applyAlignment="1">
      <alignment/>
    </xf>
    <xf numFmtId="4" fontId="57" fillId="0" borderId="11" xfId="0" applyNumberFormat="1" applyFont="1" applyFill="1" applyBorder="1" applyAlignment="1">
      <alignment horizontal="right" vertical="center" wrapText="1"/>
    </xf>
    <xf numFmtId="173" fontId="2" fillId="32" borderId="10" xfId="0" applyNumberFormat="1" applyFont="1" applyFill="1" applyBorder="1" applyAlignment="1" applyProtection="1">
      <alignment horizontal="left" vertical="center" wrapText="1"/>
      <protection/>
    </xf>
    <xf numFmtId="0" fontId="2"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172" fontId="2" fillId="32" borderId="10" xfId="0" applyNumberFormat="1" applyFont="1" applyFill="1" applyBorder="1" applyAlignment="1">
      <alignment horizontal="right" vertical="center" wrapText="1"/>
    </xf>
    <xf numFmtId="0" fontId="58" fillId="0" borderId="11" xfId="0" applyFont="1" applyFill="1" applyBorder="1" applyAlignment="1">
      <alignment/>
    </xf>
    <xf numFmtId="172" fontId="59" fillId="0" borderId="11" xfId="0" applyNumberFormat="1" applyFont="1" applyFill="1" applyBorder="1" applyAlignment="1">
      <alignment horizontal="right" vertical="center" wrapText="1"/>
    </xf>
    <xf numFmtId="172" fontId="57" fillId="0" borderId="11" xfId="0" applyNumberFormat="1" applyFont="1" applyFill="1" applyBorder="1" applyAlignment="1">
      <alignment horizontal="right" vertical="center" wrapText="1"/>
    </xf>
    <xf numFmtId="0" fontId="58" fillId="32" borderId="11" xfId="0" applyFont="1" applyFill="1" applyBorder="1" applyAlignment="1">
      <alignment/>
    </xf>
    <xf numFmtId="49" fontId="2" fillId="32" borderId="10" xfId="0" applyNumberFormat="1" applyFont="1" applyFill="1" applyBorder="1" applyAlignment="1" applyProtection="1">
      <alignment horizontal="left" vertical="center" wrapText="1"/>
      <protection/>
    </xf>
    <xf numFmtId="172" fontId="2" fillId="32" borderId="10" xfId="0" applyNumberFormat="1" applyFont="1" applyFill="1" applyBorder="1" applyAlignment="1">
      <alignment/>
    </xf>
    <xf numFmtId="172" fontId="2" fillId="32" borderId="10" xfId="0" applyNumberFormat="1" applyFont="1" applyFill="1" applyBorder="1" applyAlignment="1">
      <alignment horizontal="right" vertical="distributed" wrapText="1"/>
    </xf>
    <xf numFmtId="172" fontId="60" fillId="32" borderId="10" xfId="0" applyNumberFormat="1" applyFont="1" applyFill="1" applyBorder="1" applyAlignment="1">
      <alignment horizontal="right" vertical="center" wrapText="1"/>
    </xf>
    <xf numFmtId="49" fontId="10" fillId="32" borderId="10" xfId="0" applyNumberFormat="1" applyFont="1" applyFill="1" applyBorder="1" applyAlignment="1">
      <alignment horizontal="center" vertical="center" wrapText="1"/>
    </xf>
    <xf numFmtId="172" fontId="10" fillId="32" borderId="10" xfId="0" applyNumberFormat="1" applyFont="1" applyFill="1" applyBorder="1" applyAlignment="1">
      <alignment horizontal="right" vertical="center" wrapText="1"/>
    </xf>
    <xf numFmtId="173" fontId="5" fillId="0" borderId="10" xfId="0" applyNumberFormat="1" applyFont="1" applyFill="1" applyBorder="1" applyAlignment="1" applyProtection="1">
      <alignment horizontal="left" vertical="center" wrapText="1"/>
      <protection/>
    </xf>
    <xf numFmtId="0" fontId="0" fillId="0" borderId="0" xfId="0" applyNumberFormat="1" applyFont="1" applyFill="1" applyAlignment="1">
      <alignment horizontal="center"/>
    </xf>
    <xf numFmtId="0" fontId="56" fillId="0" borderId="0" xfId="0" applyFont="1" applyFill="1" applyBorder="1" applyAlignment="1">
      <alignment/>
    </xf>
    <xf numFmtId="0" fontId="61" fillId="0" borderId="0" xfId="0" applyFont="1" applyFill="1" applyBorder="1" applyAlignment="1">
      <alignment horizontal="center" vertical="center"/>
    </xf>
    <xf numFmtId="0" fontId="56" fillId="0" borderId="0" xfId="0" applyFont="1" applyFill="1" applyBorder="1" applyAlignment="1">
      <alignment horizontal="center"/>
    </xf>
    <xf numFmtId="0" fontId="56" fillId="0" borderId="0" xfId="0" applyNumberFormat="1" applyFont="1" applyFill="1" applyBorder="1" applyAlignment="1">
      <alignment horizontal="center"/>
    </xf>
    <xf numFmtId="0" fontId="62" fillId="0" borderId="11" xfId="0" applyFont="1" applyFill="1" applyBorder="1" applyAlignment="1">
      <alignment/>
    </xf>
    <xf numFmtId="0" fontId="62" fillId="0" borderId="0" xfId="0" applyFont="1" applyFill="1" applyBorder="1" applyAlignment="1">
      <alignment/>
    </xf>
    <xf numFmtId="172" fontId="5" fillId="32" borderId="10" xfId="0" applyNumberFormat="1" applyFont="1" applyFill="1" applyBorder="1" applyAlignment="1">
      <alignment horizontal="right" vertical="center" wrapText="1"/>
    </xf>
    <xf numFmtId="173" fontId="5" fillId="32"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173" fontId="10" fillId="32"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172" fontId="2" fillId="32" borderId="11" xfId="0" applyNumberFormat="1" applyFont="1" applyFill="1" applyBorder="1" applyAlignment="1">
      <alignment horizontal="right" vertical="center" wrapText="1"/>
    </xf>
    <xf numFmtId="0" fontId="7" fillId="0" borderId="0" xfId="0" applyFont="1" applyFill="1" applyAlignment="1">
      <alignment horizontal="center" vertical="center" wrapText="1"/>
    </xf>
    <xf numFmtId="0" fontId="0" fillId="0" borderId="0" xfId="0" applyFill="1" applyAlignment="1">
      <alignment horizontal="center" vertical="center" wrapText="1"/>
    </xf>
    <xf numFmtId="49" fontId="2" fillId="0" borderId="0" xfId="0" applyNumberFormat="1" applyFont="1" applyFill="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10"/>
  <sheetViews>
    <sheetView tabSelected="1" zoomScaleSheetLayoutView="100" zoomScalePageLayoutView="0" workbookViewId="0" topLeftCell="A1">
      <selection activeCell="K2" sqref="K2"/>
    </sheetView>
  </sheetViews>
  <sheetFormatPr defaultColWidth="9.00390625" defaultRowHeight="12.75"/>
  <cols>
    <col min="1" max="1" width="6.75390625" style="12" customWidth="1"/>
    <col min="2" max="2" width="62.625" style="13" customWidth="1"/>
    <col min="3" max="3" width="11.25390625" style="24" customWidth="1"/>
    <col min="4" max="4" width="9.375" style="12" customWidth="1"/>
    <col min="5" max="5" width="11.00390625" style="12" customWidth="1"/>
    <col min="6" max="6" width="8.75390625" style="12" customWidth="1"/>
    <col min="7" max="8" width="13.125" style="14" customWidth="1"/>
    <col min="9" max="9" width="11.75390625" style="14" customWidth="1"/>
    <col min="10" max="10" width="9.75390625" style="71" customWidth="1"/>
    <col min="11" max="16384" width="9.125" style="2" customWidth="1"/>
  </cols>
  <sheetData>
    <row r="1" spans="5:9" ht="39" customHeight="1">
      <c r="E1" s="86" t="s">
        <v>206</v>
      </c>
      <c r="F1" s="86"/>
      <c r="G1" s="86"/>
      <c r="H1" s="86"/>
      <c r="I1" s="86"/>
    </row>
    <row r="2" spans="5:9" ht="39" customHeight="1">
      <c r="E2" s="86" t="s">
        <v>207</v>
      </c>
      <c r="F2" s="86"/>
      <c r="G2" s="86"/>
      <c r="H2" s="86"/>
      <c r="I2" s="86"/>
    </row>
    <row r="3" spans="6:9" ht="12.75">
      <c r="F3" s="28"/>
      <c r="G3" s="29"/>
      <c r="H3" s="29"/>
      <c r="I3" s="29"/>
    </row>
    <row r="4" spans="1:11" s="1" customFormat="1" ht="41.25" customHeight="1">
      <c r="A4" s="84" t="s">
        <v>158</v>
      </c>
      <c r="B4" s="85"/>
      <c r="C4" s="85"/>
      <c r="D4" s="85"/>
      <c r="E4" s="85"/>
      <c r="F4" s="85"/>
      <c r="G4" s="85"/>
      <c r="H4" s="85"/>
      <c r="I4" s="85"/>
      <c r="J4" s="72"/>
      <c r="K4" s="27"/>
    </row>
    <row r="5" spans="8:9" ht="12.75">
      <c r="H5" s="14" t="s">
        <v>41</v>
      </c>
      <c r="I5" s="14" t="s">
        <v>7</v>
      </c>
    </row>
    <row r="6" spans="1:10" s="9" customFormat="1" ht="25.5">
      <c r="A6" s="3" t="s">
        <v>8</v>
      </c>
      <c r="B6" s="4" t="s">
        <v>9</v>
      </c>
      <c r="C6" s="3" t="s">
        <v>67</v>
      </c>
      <c r="D6" s="4" t="s">
        <v>50</v>
      </c>
      <c r="E6" s="4" t="s">
        <v>10</v>
      </c>
      <c r="F6" s="4" t="s">
        <v>48</v>
      </c>
      <c r="G6" s="37" t="s">
        <v>120</v>
      </c>
      <c r="H6" s="37" t="s">
        <v>139</v>
      </c>
      <c r="I6" s="37" t="s">
        <v>157</v>
      </c>
      <c r="J6" s="73"/>
    </row>
    <row r="7" spans="1:10" s="21" customFormat="1" ht="12.75">
      <c r="A7" s="40" t="s">
        <v>11</v>
      </c>
      <c r="B7" s="3" t="s">
        <v>12</v>
      </c>
      <c r="C7" s="3" t="s">
        <v>13</v>
      </c>
      <c r="D7" s="3" t="s">
        <v>14</v>
      </c>
      <c r="E7" s="3" t="s">
        <v>15</v>
      </c>
      <c r="F7" s="3" t="s">
        <v>16</v>
      </c>
      <c r="G7" s="3">
        <v>7</v>
      </c>
      <c r="H7" s="3">
        <v>8</v>
      </c>
      <c r="I7" s="3">
        <v>9</v>
      </c>
      <c r="J7" s="74"/>
    </row>
    <row r="8" spans="1:10" s="70" customFormat="1" ht="12.75">
      <c r="A8" s="41">
        <v>1</v>
      </c>
      <c r="B8" s="69" t="s">
        <v>68</v>
      </c>
      <c r="C8" s="23">
        <v>813</v>
      </c>
      <c r="D8" s="23"/>
      <c r="E8" s="23"/>
      <c r="F8" s="23"/>
      <c r="G8" s="44">
        <f>G9+G69+G78+G103+G122+G202+G195+G188</f>
        <v>20207</v>
      </c>
      <c r="H8" s="44">
        <f>H9+H69+H78+H103+H122+H202+H195+H188</f>
        <v>12507.699999999997</v>
      </c>
      <c r="I8" s="44">
        <f>I9+I69+I78+I103+I122+I202+I195+I188</f>
        <v>12255.399999999998</v>
      </c>
      <c r="J8" s="74"/>
    </row>
    <row r="9" spans="1:10" s="6" customFormat="1" ht="12.75">
      <c r="A9" s="42">
        <v>2</v>
      </c>
      <c r="B9" s="22" t="s">
        <v>72</v>
      </c>
      <c r="C9" s="23">
        <v>813</v>
      </c>
      <c r="D9" s="16" t="s">
        <v>18</v>
      </c>
      <c r="E9" s="16" t="s">
        <v>17</v>
      </c>
      <c r="F9" s="16" t="s">
        <v>17</v>
      </c>
      <c r="G9" s="44">
        <f>G10+G19+G52+G58+G46</f>
        <v>6541.3</v>
      </c>
      <c r="H9" s="44">
        <f>H10+H19+H52+H58+H46</f>
        <v>5465.9</v>
      </c>
      <c r="I9" s="44">
        <f>I10+I19+I52+I58+I46</f>
        <v>5458.099999999999</v>
      </c>
      <c r="J9" s="61"/>
    </row>
    <row r="10" spans="1:10" s="10" customFormat="1" ht="25.5">
      <c r="A10" s="41">
        <v>3</v>
      </c>
      <c r="B10" s="17" t="s">
        <v>70</v>
      </c>
      <c r="C10" s="25">
        <v>813</v>
      </c>
      <c r="D10" s="18" t="s">
        <v>69</v>
      </c>
      <c r="E10" s="18"/>
      <c r="F10" s="18"/>
      <c r="G10" s="45">
        <f>G11</f>
        <v>1053.2</v>
      </c>
      <c r="H10" s="45">
        <f>H11</f>
        <v>1035</v>
      </c>
      <c r="I10" s="45">
        <f>I11</f>
        <v>1035</v>
      </c>
      <c r="J10" s="59"/>
    </row>
    <row r="11" spans="1:10" s="5" customFormat="1" ht="12.75">
      <c r="A11" s="41">
        <v>4</v>
      </c>
      <c r="B11" s="11" t="s">
        <v>28</v>
      </c>
      <c r="C11" s="3">
        <v>813</v>
      </c>
      <c r="D11" s="4" t="s">
        <v>69</v>
      </c>
      <c r="E11" s="4" t="s">
        <v>80</v>
      </c>
      <c r="F11" s="4"/>
      <c r="G11" s="46">
        <f>G12</f>
        <v>1053.2</v>
      </c>
      <c r="H11" s="46">
        <f aca="true" t="shared" si="0" ref="H11:I13">H12</f>
        <v>1035</v>
      </c>
      <c r="I11" s="46">
        <f t="shared" si="0"/>
        <v>1035</v>
      </c>
      <c r="J11" s="53"/>
    </row>
    <row r="12" spans="1:10" s="5" customFormat="1" ht="12.75">
      <c r="A12" s="42">
        <v>5</v>
      </c>
      <c r="B12" s="11" t="s">
        <v>64</v>
      </c>
      <c r="C12" s="3">
        <v>813</v>
      </c>
      <c r="D12" s="4" t="s">
        <v>69</v>
      </c>
      <c r="E12" s="4" t="s">
        <v>81</v>
      </c>
      <c r="F12" s="4"/>
      <c r="G12" s="46">
        <f>G13+G16</f>
        <v>1053.2</v>
      </c>
      <c r="H12" s="46">
        <f>H13+H16</f>
        <v>1035</v>
      </c>
      <c r="I12" s="46">
        <f>I13+I16</f>
        <v>1035</v>
      </c>
      <c r="J12" s="53"/>
    </row>
    <row r="13" spans="1:10" s="5" customFormat="1" ht="25.5">
      <c r="A13" s="41">
        <v>6</v>
      </c>
      <c r="B13" s="11" t="s">
        <v>71</v>
      </c>
      <c r="C13" s="3">
        <v>813</v>
      </c>
      <c r="D13" s="4" t="s">
        <v>69</v>
      </c>
      <c r="E13" s="4" t="s">
        <v>82</v>
      </c>
      <c r="F13" s="4"/>
      <c r="G13" s="46">
        <f>G14</f>
        <v>1035</v>
      </c>
      <c r="H13" s="46">
        <f t="shared" si="0"/>
        <v>1035</v>
      </c>
      <c r="I13" s="46">
        <f t="shared" si="0"/>
        <v>1035</v>
      </c>
      <c r="J13" s="53"/>
    </row>
    <row r="14" spans="1:10" s="5" customFormat="1" ht="41.25" customHeight="1">
      <c r="A14" s="41">
        <v>7</v>
      </c>
      <c r="B14" s="15" t="s">
        <v>33</v>
      </c>
      <c r="C14" s="3">
        <v>813</v>
      </c>
      <c r="D14" s="4" t="s">
        <v>69</v>
      </c>
      <c r="E14" s="4" t="s">
        <v>82</v>
      </c>
      <c r="F14" s="57" t="s">
        <v>44</v>
      </c>
      <c r="G14" s="58">
        <f>G15</f>
        <v>1035</v>
      </c>
      <c r="H14" s="58">
        <f>H15</f>
        <v>1035</v>
      </c>
      <c r="I14" s="58">
        <f>I15</f>
        <v>1035</v>
      </c>
      <c r="J14" s="53"/>
    </row>
    <row r="15" spans="1:10" s="5" customFormat="1" ht="25.5">
      <c r="A15" s="42">
        <v>8</v>
      </c>
      <c r="B15" s="15" t="s">
        <v>34</v>
      </c>
      <c r="C15" s="3">
        <v>813</v>
      </c>
      <c r="D15" s="4" t="s">
        <v>69</v>
      </c>
      <c r="E15" s="4" t="s">
        <v>82</v>
      </c>
      <c r="F15" s="57" t="s">
        <v>55</v>
      </c>
      <c r="G15" s="66">
        <v>1035</v>
      </c>
      <c r="H15" s="58">
        <v>1035</v>
      </c>
      <c r="I15" s="58">
        <v>1035</v>
      </c>
      <c r="J15" s="53"/>
    </row>
    <row r="16" spans="1:10" s="5" customFormat="1" ht="51">
      <c r="A16" s="41">
        <v>9</v>
      </c>
      <c r="B16" s="15" t="s">
        <v>205</v>
      </c>
      <c r="C16" s="3">
        <v>813</v>
      </c>
      <c r="D16" s="4" t="s">
        <v>69</v>
      </c>
      <c r="E16" s="4">
        <v>9610027240</v>
      </c>
      <c r="F16" s="57"/>
      <c r="G16" s="66">
        <f aca="true" t="shared" si="1" ref="G16:I17">G17</f>
        <v>18.199999999999996</v>
      </c>
      <c r="H16" s="66">
        <f t="shared" si="1"/>
        <v>0</v>
      </c>
      <c r="I16" s="66">
        <f t="shared" si="1"/>
        <v>0</v>
      </c>
      <c r="J16" s="53"/>
    </row>
    <row r="17" spans="1:10" s="5" customFormat="1" ht="42.75" customHeight="1">
      <c r="A17" s="41">
        <v>10</v>
      </c>
      <c r="B17" s="15" t="s">
        <v>33</v>
      </c>
      <c r="C17" s="3">
        <v>813</v>
      </c>
      <c r="D17" s="4" t="s">
        <v>69</v>
      </c>
      <c r="E17" s="4">
        <v>9610027240</v>
      </c>
      <c r="F17" s="57" t="s">
        <v>44</v>
      </c>
      <c r="G17" s="66">
        <f t="shared" si="1"/>
        <v>18.199999999999996</v>
      </c>
      <c r="H17" s="66">
        <f t="shared" si="1"/>
        <v>0</v>
      </c>
      <c r="I17" s="66">
        <f t="shared" si="1"/>
        <v>0</v>
      </c>
      <c r="J17" s="53"/>
    </row>
    <row r="18" spans="1:10" s="5" customFormat="1" ht="17.25" customHeight="1">
      <c r="A18" s="42">
        <v>11</v>
      </c>
      <c r="B18" s="15" t="s">
        <v>34</v>
      </c>
      <c r="C18" s="3">
        <v>813</v>
      </c>
      <c r="D18" s="4" t="s">
        <v>69</v>
      </c>
      <c r="E18" s="4">
        <v>9610027240</v>
      </c>
      <c r="F18" s="57" t="s">
        <v>55</v>
      </c>
      <c r="G18" s="66">
        <f>32.8-14.6</f>
        <v>18.199999999999996</v>
      </c>
      <c r="H18" s="58">
        <v>0</v>
      </c>
      <c r="I18" s="58">
        <v>0</v>
      </c>
      <c r="J18" s="53"/>
    </row>
    <row r="19" spans="1:10" s="5" customFormat="1" ht="38.25">
      <c r="A19" s="41">
        <v>12</v>
      </c>
      <c r="B19" s="17" t="s">
        <v>58</v>
      </c>
      <c r="C19" s="25">
        <v>813</v>
      </c>
      <c r="D19" s="18" t="s">
        <v>59</v>
      </c>
      <c r="E19" s="18" t="s">
        <v>17</v>
      </c>
      <c r="F19" s="67" t="s">
        <v>17</v>
      </c>
      <c r="G19" s="68">
        <f>G20+G36</f>
        <v>4822</v>
      </c>
      <c r="H19" s="68">
        <f>H20+H36</f>
        <v>3764.8999999999996</v>
      </c>
      <c r="I19" s="68">
        <f>I20+I36</f>
        <v>3757.0999999999995</v>
      </c>
      <c r="J19" s="53"/>
    </row>
    <row r="20" spans="1:10" s="5" customFormat="1" ht="12.75">
      <c r="A20" s="41">
        <v>13</v>
      </c>
      <c r="B20" s="11" t="s">
        <v>28</v>
      </c>
      <c r="C20" s="3">
        <v>813</v>
      </c>
      <c r="D20" s="4" t="s">
        <v>59</v>
      </c>
      <c r="E20" s="20" t="s">
        <v>80</v>
      </c>
      <c r="F20" s="57"/>
      <c r="G20" s="58">
        <f>G21</f>
        <v>4732.8</v>
      </c>
      <c r="H20" s="58">
        <f>H21</f>
        <v>3675.7</v>
      </c>
      <c r="I20" s="58">
        <f>I21</f>
        <v>3667.8999999999996</v>
      </c>
      <c r="J20" s="54"/>
    </row>
    <row r="21" spans="1:10" s="5" customFormat="1" ht="12.75">
      <c r="A21" s="42">
        <v>14</v>
      </c>
      <c r="B21" s="11" t="s">
        <v>64</v>
      </c>
      <c r="C21" s="3">
        <v>813</v>
      </c>
      <c r="D21" s="4" t="s">
        <v>59</v>
      </c>
      <c r="E21" s="20" t="s">
        <v>81</v>
      </c>
      <c r="F21" s="57"/>
      <c r="G21" s="58">
        <f>G22+G29+G32</f>
        <v>4732.8</v>
      </c>
      <c r="H21" s="58">
        <f>H22+H29+H32</f>
        <v>3675.7</v>
      </c>
      <c r="I21" s="58">
        <f>I22+I29+I32</f>
        <v>3667.8999999999996</v>
      </c>
      <c r="J21" s="53"/>
    </row>
    <row r="22" spans="1:10" s="5" customFormat="1" ht="38.25">
      <c r="A22" s="41">
        <v>15</v>
      </c>
      <c r="B22" s="11" t="s">
        <v>31</v>
      </c>
      <c r="C22" s="3">
        <v>813</v>
      </c>
      <c r="D22" s="4" t="s">
        <v>59</v>
      </c>
      <c r="E22" s="20" t="s">
        <v>83</v>
      </c>
      <c r="F22" s="57"/>
      <c r="G22" s="58">
        <f>G23+G25+G27</f>
        <v>4262</v>
      </c>
      <c r="H22" s="58">
        <f>H23+H25+H27</f>
        <v>3282.2</v>
      </c>
      <c r="I22" s="58">
        <f>I23+I25+I27</f>
        <v>3274.3999999999996</v>
      </c>
      <c r="J22" s="53"/>
    </row>
    <row r="23" spans="1:10" s="5" customFormat="1" ht="39.75" customHeight="1">
      <c r="A23" s="41">
        <v>16</v>
      </c>
      <c r="B23" s="15" t="s">
        <v>33</v>
      </c>
      <c r="C23" s="3">
        <v>813</v>
      </c>
      <c r="D23" s="4" t="s">
        <v>59</v>
      </c>
      <c r="E23" s="20" t="s">
        <v>83</v>
      </c>
      <c r="F23" s="57" t="s">
        <v>44</v>
      </c>
      <c r="G23" s="58">
        <f>G24</f>
        <v>2156.6</v>
      </c>
      <c r="H23" s="58">
        <f>H24</f>
        <v>2156.6</v>
      </c>
      <c r="I23" s="58">
        <f>I24</f>
        <v>2156.6</v>
      </c>
      <c r="J23" s="53"/>
    </row>
    <row r="24" spans="1:10" ht="25.5">
      <c r="A24" s="42">
        <v>17</v>
      </c>
      <c r="B24" s="15" t="s">
        <v>34</v>
      </c>
      <c r="C24" s="3">
        <v>813</v>
      </c>
      <c r="D24" s="4" t="s">
        <v>59</v>
      </c>
      <c r="E24" s="20" t="s">
        <v>83</v>
      </c>
      <c r="F24" s="57" t="s">
        <v>55</v>
      </c>
      <c r="G24" s="58">
        <v>2156.6</v>
      </c>
      <c r="H24" s="58">
        <v>2156.6</v>
      </c>
      <c r="I24" s="58">
        <v>2156.6</v>
      </c>
      <c r="J24" s="53"/>
    </row>
    <row r="25" spans="1:10" ht="25.5">
      <c r="A25" s="41">
        <v>18</v>
      </c>
      <c r="B25" s="7" t="s">
        <v>108</v>
      </c>
      <c r="C25" s="3">
        <v>813</v>
      </c>
      <c r="D25" s="4" t="s">
        <v>59</v>
      </c>
      <c r="E25" s="20" t="s">
        <v>83</v>
      </c>
      <c r="F25" s="57" t="s">
        <v>61</v>
      </c>
      <c r="G25" s="58">
        <f>G26</f>
        <v>2098.4</v>
      </c>
      <c r="H25" s="58">
        <f>H26</f>
        <v>1118.6</v>
      </c>
      <c r="I25" s="58">
        <f>I26</f>
        <v>1110.8</v>
      </c>
      <c r="J25" s="53"/>
    </row>
    <row r="26" spans="1:11" ht="25.5">
      <c r="A26" s="41">
        <v>19</v>
      </c>
      <c r="B26" s="7" t="s">
        <v>56</v>
      </c>
      <c r="C26" s="3">
        <v>813</v>
      </c>
      <c r="D26" s="4" t="s">
        <v>59</v>
      </c>
      <c r="E26" s="20" t="s">
        <v>83</v>
      </c>
      <c r="F26" s="57" t="s">
        <v>47</v>
      </c>
      <c r="G26" s="58">
        <f>1135.4+722.1-9.1-100+350</f>
        <v>2098.4</v>
      </c>
      <c r="H26" s="58">
        <f>1125.6-7</f>
        <v>1118.6</v>
      </c>
      <c r="I26" s="58">
        <v>1110.8</v>
      </c>
      <c r="J26" s="54"/>
      <c r="K26" s="33"/>
    </row>
    <row r="27" spans="1:10" ht="12.75">
      <c r="A27" s="42">
        <v>20</v>
      </c>
      <c r="B27" s="15" t="s">
        <v>0</v>
      </c>
      <c r="C27" s="3">
        <v>813</v>
      </c>
      <c r="D27" s="4" t="s">
        <v>59</v>
      </c>
      <c r="E27" s="20" t="s">
        <v>83</v>
      </c>
      <c r="F27" s="57" t="s">
        <v>2</v>
      </c>
      <c r="G27" s="58">
        <f>G28</f>
        <v>7</v>
      </c>
      <c r="H27" s="58">
        <f>H28</f>
        <v>7</v>
      </c>
      <c r="I27" s="58">
        <f>I28</f>
        <v>7</v>
      </c>
      <c r="J27" s="53"/>
    </row>
    <row r="28" spans="1:11" ht="12.75">
      <c r="A28" s="41">
        <v>21</v>
      </c>
      <c r="B28" s="15" t="s">
        <v>1</v>
      </c>
      <c r="C28" s="3">
        <v>813</v>
      </c>
      <c r="D28" s="4" t="s">
        <v>59</v>
      </c>
      <c r="E28" s="20" t="s">
        <v>83</v>
      </c>
      <c r="F28" s="57" t="s">
        <v>3</v>
      </c>
      <c r="G28" s="58">
        <v>7</v>
      </c>
      <c r="H28" s="58">
        <v>7</v>
      </c>
      <c r="I28" s="58">
        <v>7</v>
      </c>
      <c r="J28" s="54"/>
      <c r="K28" s="33"/>
    </row>
    <row r="29" spans="1:11" ht="89.25">
      <c r="A29" s="41">
        <v>22</v>
      </c>
      <c r="B29" s="55" t="s">
        <v>102</v>
      </c>
      <c r="C29" s="3">
        <v>813</v>
      </c>
      <c r="D29" s="4" t="s">
        <v>59</v>
      </c>
      <c r="E29" s="20" t="s">
        <v>118</v>
      </c>
      <c r="F29" s="4"/>
      <c r="G29" s="46">
        <f>G30</f>
        <v>393.5</v>
      </c>
      <c r="H29" s="46">
        <f aca="true" t="shared" si="2" ref="G29:I30">H30</f>
        <v>393.5</v>
      </c>
      <c r="I29" s="46">
        <f t="shared" si="2"/>
        <v>393.5</v>
      </c>
      <c r="J29" s="54"/>
      <c r="K29" s="33"/>
    </row>
    <row r="30" spans="1:11" ht="43.5" customHeight="1">
      <c r="A30" s="42">
        <v>23</v>
      </c>
      <c r="B30" s="15" t="s">
        <v>33</v>
      </c>
      <c r="C30" s="3">
        <v>813</v>
      </c>
      <c r="D30" s="4" t="s">
        <v>59</v>
      </c>
      <c r="E30" s="20" t="s">
        <v>118</v>
      </c>
      <c r="F30" s="4" t="s">
        <v>44</v>
      </c>
      <c r="G30" s="46">
        <f t="shared" si="2"/>
        <v>393.5</v>
      </c>
      <c r="H30" s="46">
        <f t="shared" si="2"/>
        <v>393.5</v>
      </c>
      <c r="I30" s="46">
        <f t="shared" si="2"/>
        <v>393.5</v>
      </c>
      <c r="J30" s="54"/>
      <c r="K30" s="33"/>
    </row>
    <row r="31" spans="1:11" ht="15.75" customHeight="1">
      <c r="A31" s="41">
        <v>24</v>
      </c>
      <c r="B31" s="15" t="s">
        <v>34</v>
      </c>
      <c r="C31" s="3">
        <v>813</v>
      </c>
      <c r="D31" s="4" t="s">
        <v>59</v>
      </c>
      <c r="E31" s="20" t="s">
        <v>118</v>
      </c>
      <c r="F31" s="4" t="s">
        <v>55</v>
      </c>
      <c r="G31" s="58">
        <v>393.5</v>
      </c>
      <c r="H31" s="58">
        <v>393.5</v>
      </c>
      <c r="I31" s="58">
        <v>393.5</v>
      </c>
      <c r="J31" s="54"/>
      <c r="K31" s="33"/>
    </row>
    <row r="32" spans="1:11" ht="54.75" customHeight="1">
      <c r="A32" s="41">
        <v>25</v>
      </c>
      <c r="B32" s="15" t="s">
        <v>205</v>
      </c>
      <c r="C32" s="3">
        <v>813</v>
      </c>
      <c r="D32" s="4" t="s">
        <v>59</v>
      </c>
      <c r="E32" s="4">
        <v>9610027240</v>
      </c>
      <c r="F32" s="4"/>
      <c r="G32" s="58">
        <f aca="true" t="shared" si="3" ref="G32:I33">G33</f>
        <v>77.3</v>
      </c>
      <c r="H32" s="58">
        <f t="shared" si="3"/>
        <v>0</v>
      </c>
      <c r="I32" s="58">
        <f t="shared" si="3"/>
        <v>0</v>
      </c>
      <c r="J32" s="54"/>
      <c r="K32" s="33"/>
    </row>
    <row r="33" spans="1:11" ht="37.5" customHeight="1">
      <c r="A33" s="42">
        <v>26</v>
      </c>
      <c r="B33" s="15" t="s">
        <v>33</v>
      </c>
      <c r="C33" s="3">
        <v>813</v>
      </c>
      <c r="D33" s="4" t="s">
        <v>59</v>
      </c>
      <c r="E33" s="4">
        <v>9610027240</v>
      </c>
      <c r="F33" s="4" t="s">
        <v>44</v>
      </c>
      <c r="G33" s="58">
        <f t="shared" si="3"/>
        <v>77.3</v>
      </c>
      <c r="H33" s="58">
        <f t="shared" si="3"/>
        <v>0</v>
      </c>
      <c r="I33" s="58">
        <f t="shared" si="3"/>
        <v>0</v>
      </c>
      <c r="J33" s="54"/>
      <c r="K33" s="33"/>
    </row>
    <row r="34" spans="1:11" ht="20.25" customHeight="1">
      <c r="A34" s="41">
        <v>27</v>
      </c>
      <c r="B34" s="15" t="s">
        <v>34</v>
      </c>
      <c r="C34" s="3">
        <v>813</v>
      </c>
      <c r="D34" s="4" t="s">
        <v>59</v>
      </c>
      <c r="E34" s="4">
        <v>9610027240</v>
      </c>
      <c r="F34" s="4" t="s">
        <v>55</v>
      </c>
      <c r="G34" s="58">
        <f>62.7+14.6</f>
        <v>77.3</v>
      </c>
      <c r="H34" s="58">
        <v>0</v>
      </c>
      <c r="I34" s="58">
        <v>0</v>
      </c>
      <c r="J34" s="54"/>
      <c r="K34" s="33"/>
    </row>
    <row r="35" spans="1:10" ht="25.5">
      <c r="A35" s="41">
        <v>28</v>
      </c>
      <c r="B35" s="19" t="s">
        <v>26</v>
      </c>
      <c r="C35" s="3">
        <v>813</v>
      </c>
      <c r="D35" s="4" t="s">
        <v>59</v>
      </c>
      <c r="E35" s="4" t="s">
        <v>84</v>
      </c>
      <c r="F35" s="4"/>
      <c r="G35" s="46">
        <f>G36</f>
        <v>89.2</v>
      </c>
      <c r="H35" s="46">
        <f>H36</f>
        <v>89.2</v>
      </c>
      <c r="I35" s="46">
        <f>I36</f>
        <v>89.2</v>
      </c>
      <c r="J35" s="53"/>
    </row>
    <row r="36" spans="1:10" ht="25.5" customHeight="1">
      <c r="A36" s="42">
        <v>29</v>
      </c>
      <c r="B36" s="19" t="s">
        <v>116</v>
      </c>
      <c r="C36" s="3">
        <v>813</v>
      </c>
      <c r="D36" s="4" t="s">
        <v>59</v>
      </c>
      <c r="E36" s="4" t="s">
        <v>85</v>
      </c>
      <c r="F36" s="4"/>
      <c r="G36" s="46">
        <f>SUM(G40+G43+G37)</f>
        <v>89.2</v>
      </c>
      <c r="H36" s="46">
        <f>SUM(H40+H43+H37)</f>
        <v>89.2</v>
      </c>
      <c r="I36" s="46">
        <f>SUM(I40+I43+I37)</f>
        <v>89.2</v>
      </c>
      <c r="J36" s="53"/>
    </row>
    <row r="37" spans="1:10" ht="39" customHeight="1">
      <c r="A37" s="41">
        <v>30</v>
      </c>
      <c r="B37" s="19" t="s">
        <v>110</v>
      </c>
      <c r="C37" s="3">
        <v>813</v>
      </c>
      <c r="D37" s="4" t="s">
        <v>59</v>
      </c>
      <c r="E37" s="4" t="s">
        <v>121</v>
      </c>
      <c r="F37" s="4"/>
      <c r="G37" s="46">
        <f aca="true" t="shared" si="4" ref="G37:I38">G38</f>
        <v>33.5</v>
      </c>
      <c r="H37" s="46">
        <f t="shared" si="4"/>
        <v>33.5</v>
      </c>
      <c r="I37" s="46">
        <f t="shared" si="4"/>
        <v>33.5</v>
      </c>
      <c r="J37" s="53"/>
    </row>
    <row r="38" spans="1:10" ht="12.75">
      <c r="A38" s="41">
        <v>31</v>
      </c>
      <c r="B38" s="19" t="s">
        <v>51</v>
      </c>
      <c r="C38" s="3">
        <v>813</v>
      </c>
      <c r="D38" s="4" t="s">
        <v>59</v>
      </c>
      <c r="E38" s="4" t="s">
        <v>121</v>
      </c>
      <c r="F38" s="4" t="s">
        <v>63</v>
      </c>
      <c r="G38" s="46">
        <f t="shared" si="4"/>
        <v>33.5</v>
      </c>
      <c r="H38" s="46">
        <f t="shared" si="4"/>
        <v>33.5</v>
      </c>
      <c r="I38" s="46">
        <f t="shared" si="4"/>
        <v>33.5</v>
      </c>
      <c r="J38" s="53"/>
    </row>
    <row r="39" spans="1:10" ht="12.75">
      <c r="A39" s="42">
        <v>32</v>
      </c>
      <c r="B39" s="19" t="s">
        <v>27</v>
      </c>
      <c r="C39" s="3">
        <v>813</v>
      </c>
      <c r="D39" s="4" t="s">
        <v>59</v>
      </c>
      <c r="E39" s="4" t="s">
        <v>121</v>
      </c>
      <c r="F39" s="4" t="s">
        <v>62</v>
      </c>
      <c r="G39" s="58">
        <v>33.5</v>
      </c>
      <c r="H39" s="58">
        <v>33.5</v>
      </c>
      <c r="I39" s="58">
        <v>33.5</v>
      </c>
      <c r="J39" s="53"/>
    </row>
    <row r="40" spans="1:10" s="8" customFormat="1" ht="41.25" customHeight="1">
      <c r="A40" s="41">
        <v>33</v>
      </c>
      <c r="B40" s="19" t="s">
        <v>111</v>
      </c>
      <c r="C40" s="3">
        <v>813</v>
      </c>
      <c r="D40" s="4" t="s">
        <v>59</v>
      </c>
      <c r="E40" s="20" t="s">
        <v>122</v>
      </c>
      <c r="F40" s="4"/>
      <c r="G40" s="46">
        <f>SUM(G41)</f>
        <v>31.2</v>
      </c>
      <c r="H40" s="46">
        <f>SUM(H41)</f>
        <v>31.2</v>
      </c>
      <c r="I40" s="46">
        <f>SUM(I41)</f>
        <v>31.2</v>
      </c>
      <c r="J40" s="59"/>
    </row>
    <row r="41" spans="1:10" s="5" customFormat="1" ht="12.75">
      <c r="A41" s="41">
        <v>34</v>
      </c>
      <c r="B41" s="19" t="s">
        <v>51</v>
      </c>
      <c r="C41" s="3">
        <v>813</v>
      </c>
      <c r="D41" s="4" t="s">
        <v>59</v>
      </c>
      <c r="E41" s="20" t="s">
        <v>122</v>
      </c>
      <c r="F41" s="4" t="s">
        <v>63</v>
      </c>
      <c r="G41" s="46">
        <f>G42</f>
        <v>31.2</v>
      </c>
      <c r="H41" s="46">
        <f>H42</f>
        <v>31.2</v>
      </c>
      <c r="I41" s="46">
        <f>I42</f>
        <v>31.2</v>
      </c>
      <c r="J41" s="53"/>
    </row>
    <row r="42" spans="1:10" s="5" customFormat="1" ht="12.75">
      <c r="A42" s="42">
        <v>35</v>
      </c>
      <c r="B42" s="19" t="s">
        <v>27</v>
      </c>
      <c r="C42" s="3">
        <v>813</v>
      </c>
      <c r="D42" s="4" t="s">
        <v>59</v>
      </c>
      <c r="E42" s="20" t="s">
        <v>122</v>
      </c>
      <c r="F42" s="4" t="s">
        <v>62</v>
      </c>
      <c r="G42" s="58">
        <v>31.2</v>
      </c>
      <c r="H42" s="58">
        <v>31.2</v>
      </c>
      <c r="I42" s="58">
        <v>31.2</v>
      </c>
      <c r="J42" s="53"/>
    </row>
    <row r="43" spans="1:10" s="5" customFormat="1" ht="39.75" customHeight="1">
      <c r="A43" s="41">
        <v>36</v>
      </c>
      <c r="B43" s="19" t="s">
        <v>112</v>
      </c>
      <c r="C43" s="3">
        <v>813</v>
      </c>
      <c r="D43" s="4" t="s">
        <v>59</v>
      </c>
      <c r="E43" s="20" t="s">
        <v>123</v>
      </c>
      <c r="F43" s="4"/>
      <c r="G43" s="58">
        <f aca="true" t="shared" si="5" ref="G43:I44">G44</f>
        <v>24.5</v>
      </c>
      <c r="H43" s="58">
        <f t="shared" si="5"/>
        <v>24.5</v>
      </c>
      <c r="I43" s="58">
        <f t="shared" si="5"/>
        <v>24.5</v>
      </c>
      <c r="J43" s="53"/>
    </row>
    <row r="44" spans="1:10" s="5" customFormat="1" ht="12.75">
      <c r="A44" s="41">
        <v>37</v>
      </c>
      <c r="B44" s="19" t="s">
        <v>51</v>
      </c>
      <c r="C44" s="3">
        <v>813</v>
      </c>
      <c r="D44" s="4" t="s">
        <v>59</v>
      </c>
      <c r="E44" s="20" t="s">
        <v>123</v>
      </c>
      <c r="F44" s="4" t="s">
        <v>63</v>
      </c>
      <c r="G44" s="58">
        <f t="shared" si="5"/>
        <v>24.5</v>
      </c>
      <c r="H44" s="58">
        <f t="shared" si="5"/>
        <v>24.5</v>
      </c>
      <c r="I44" s="58">
        <f t="shared" si="5"/>
        <v>24.5</v>
      </c>
      <c r="J44" s="53"/>
    </row>
    <row r="45" spans="1:10" s="5" customFormat="1" ht="12.75">
      <c r="A45" s="42">
        <v>38</v>
      </c>
      <c r="B45" s="19" t="s">
        <v>27</v>
      </c>
      <c r="C45" s="3">
        <v>813</v>
      </c>
      <c r="D45" s="4" t="s">
        <v>59</v>
      </c>
      <c r="E45" s="20" t="s">
        <v>123</v>
      </c>
      <c r="F45" s="4" t="s">
        <v>62</v>
      </c>
      <c r="G45" s="58">
        <v>24.5</v>
      </c>
      <c r="H45" s="58">
        <v>24.5</v>
      </c>
      <c r="I45" s="58">
        <v>24.5</v>
      </c>
      <c r="J45" s="53"/>
    </row>
    <row r="46" spans="1:10" s="8" customFormat="1" ht="25.5">
      <c r="A46" s="41">
        <v>39</v>
      </c>
      <c r="B46" s="30" t="s">
        <v>76</v>
      </c>
      <c r="C46" s="34">
        <v>813</v>
      </c>
      <c r="D46" s="31" t="s">
        <v>77</v>
      </c>
      <c r="E46" s="31"/>
      <c r="F46" s="31"/>
      <c r="G46" s="45">
        <f aca="true" t="shared" si="6" ref="G46:I50">G47</f>
        <v>88.5</v>
      </c>
      <c r="H46" s="45">
        <f t="shared" si="6"/>
        <v>88.5</v>
      </c>
      <c r="I46" s="45">
        <f t="shared" si="6"/>
        <v>88.5</v>
      </c>
      <c r="J46" s="59"/>
    </row>
    <row r="47" spans="1:10" s="5" customFormat="1" ht="25.5">
      <c r="A47" s="41">
        <v>40</v>
      </c>
      <c r="B47" s="19" t="s">
        <v>26</v>
      </c>
      <c r="C47" s="35">
        <v>813</v>
      </c>
      <c r="D47" s="32" t="s">
        <v>77</v>
      </c>
      <c r="E47" s="32" t="s">
        <v>84</v>
      </c>
      <c r="F47" s="32"/>
      <c r="G47" s="46">
        <f t="shared" si="6"/>
        <v>88.5</v>
      </c>
      <c r="H47" s="46">
        <f t="shared" si="6"/>
        <v>88.5</v>
      </c>
      <c r="I47" s="46">
        <f t="shared" si="6"/>
        <v>88.5</v>
      </c>
      <c r="J47" s="53"/>
    </row>
    <row r="48" spans="1:10" s="5" customFormat="1" ht="25.5" customHeight="1">
      <c r="A48" s="42">
        <v>41</v>
      </c>
      <c r="B48" s="19" t="s">
        <v>116</v>
      </c>
      <c r="C48" s="35">
        <v>813</v>
      </c>
      <c r="D48" s="32" t="s">
        <v>77</v>
      </c>
      <c r="E48" s="32" t="s">
        <v>85</v>
      </c>
      <c r="F48" s="32"/>
      <c r="G48" s="46">
        <f t="shared" si="6"/>
        <v>88.5</v>
      </c>
      <c r="H48" s="46">
        <f t="shared" si="6"/>
        <v>88.5</v>
      </c>
      <c r="I48" s="46">
        <f t="shared" si="6"/>
        <v>88.5</v>
      </c>
      <c r="J48" s="53"/>
    </row>
    <row r="49" spans="1:10" s="5" customFormat="1" ht="40.5" customHeight="1">
      <c r="A49" s="41">
        <v>42</v>
      </c>
      <c r="B49" s="19" t="s">
        <v>113</v>
      </c>
      <c r="C49" s="35">
        <v>813</v>
      </c>
      <c r="D49" s="32" t="s">
        <v>77</v>
      </c>
      <c r="E49" s="32" t="s">
        <v>124</v>
      </c>
      <c r="F49" s="32"/>
      <c r="G49" s="46">
        <f>G50</f>
        <v>88.5</v>
      </c>
      <c r="H49" s="46">
        <f t="shared" si="6"/>
        <v>88.5</v>
      </c>
      <c r="I49" s="46">
        <f t="shared" si="6"/>
        <v>88.5</v>
      </c>
      <c r="J49" s="53"/>
    </row>
    <row r="50" spans="1:10" s="5" customFormat="1" ht="12.75">
      <c r="A50" s="41">
        <v>43</v>
      </c>
      <c r="B50" s="19" t="s">
        <v>51</v>
      </c>
      <c r="C50" s="35">
        <v>813</v>
      </c>
      <c r="D50" s="32" t="s">
        <v>77</v>
      </c>
      <c r="E50" s="32" t="s">
        <v>124</v>
      </c>
      <c r="F50" s="32" t="s">
        <v>63</v>
      </c>
      <c r="G50" s="46">
        <f t="shared" si="6"/>
        <v>88.5</v>
      </c>
      <c r="H50" s="46">
        <f t="shared" si="6"/>
        <v>88.5</v>
      </c>
      <c r="I50" s="46">
        <f t="shared" si="6"/>
        <v>88.5</v>
      </c>
      <c r="J50" s="53"/>
    </row>
    <row r="51" spans="1:10" s="5" customFormat="1" ht="12.75">
      <c r="A51" s="42">
        <v>44</v>
      </c>
      <c r="B51" s="19" t="s">
        <v>27</v>
      </c>
      <c r="C51" s="35">
        <v>813</v>
      </c>
      <c r="D51" s="32" t="s">
        <v>77</v>
      </c>
      <c r="E51" s="32" t="s">
        <v>124</v>
      </c>
      <c r="F51" s="32" t="s">
        <v>62</v>
      </c>
      <c r="G51" s="58">
        <v>88.5</v>
      </c>
      <c r="H51" s="65">
        <v>88.5</v>
      </c>
      <c r="I51" s="65">
        <v>88.5</v>
      </c>
      <c r="J51" s="54"/>
    </row>
    <row r="52" spans="1:10" s="8" customFormat="1" ht="12.75">
      <c r="A52" s="41">
        <v>45</v>
      </c>
      <c r="B52" s="17" t="s">
        <v>22</v>
      </c>
      <c r="C52" s="25">
        <v>813</v>
      </c>
      <c r="D52" s="18" t="s">
        <v>24</v>
      </c>
      <c r="E52" s="18" t="s">
        <v>17</v>
      </c>
      <c r="F52" s="18" t="s">
        <v>17</v>
      </c>
      <c r="G52" s="45">
        <f aca="true" t="shared" si="7" ref="G52:I53">G53</f>
        <v>5</v>
      </c>
      <c r="H52" s="45">
        <f t="shared" si="7"/>
        <v>5</v>
      </c>
      <c r="I52" s="45">
        <f t="shared" si="7"/>
        <v>5</v>
      </c>
      <c r="J52" s="60"/>
    </row>
    <row r="53" spans="1:10" s="5" customFormat="1" ht="12.75">
      <c r="A53" s="41">
        <v>46</v>
      </c>
      <c r="B53" s="11" t="s">
        <v>28</v>
      </c>
      <c r="C53" s="3">
        <v>813</v>
      </c>
      <c r="D53" s="4" t="s">
        <v>24</v>
      </c>
      <c r="E53" s="20" t="s">
        <v>80</v>
      </c>
      <c r="F53" s="4"/>
      <c r="G53" s="46">
        <f t="shared" si="7"/>
        <v>5</v>
      </c>
      <c r="H53" s="46">
        <f t="shared" si="7"/>
        <v>5</v>
      </c>
      <c r="I53" s="46">
        <f t="shared" si="7"/>
        <v>5</v>
      </c>
      <c r="J53" s="53"/>
    </row>
    <row r="54" spans="1:10" s="5" customFormat="1" ht="12.75">
      <c r="A54" s="42">
        <v>47</v>
      </c>
      <c r="B54" s="11" t="s">
        <v>64</v>
      </c>
      <c r="C54" s="3">
        <v>813</v>
      </c>
      <c r="D54" s="4" t="s">
        <v>24</v>
      </c>
      <c r="E54" s="20" t="s">
        <v>81</v>
      </c>
      <c r="F54" s="4"/>
      <c r="G54" s="46">
        <f>G55</f>
        <v>5</v>
      </c>
      <c r="H54" s="46">
        <f aca="true" t="shared" si="8" ref="H54:I56">H55</f>
        <v>5</v>
      </c>
      <c r="I54" s="46">
        <f t="shared" si="8"/>
        <v>5</v>
      </c>
      <c r="J54" s="53"/>
    </row>
    <row r="55" spans="1:10" ht="38.25" customHeight="1">
      <c r="A55" s="41">
        <v>48</v>
      </c>
      <c r="B55" s="11" t="s">
        <v>65</v>
      </c>
      <c r="C55" s="3">
        <v>813</v>
      </c>
      <c r="D55" s="4" t="s">
        <v>24</v>
      </c>
      <c r="E55" s="20" t="s">
        <v>86</v>
      </c>
      <c r="F55" s="4"/>
      <c r="G55" s="46">
        <f>G56</f>
        <v>5</v>
      </c>
      <c r="H55" s="46">
        <f t="shared" si="8"/>
        <v>5</v>
      </c>
      <c r="I55" s="46">
        <f t="shared" si="8"/>
        <v>5</v>
      </c>
      <c r="J55" s="53"/>
    </row>
    <row r="56" spans="1:10" ht="12.75">
      <c r="A56" s="41">
        <v>49</v>
      </c>
      <c r="B56" s="15" t="s">
        <v>0</v>
      </c>
      <c r="C56" s="3">
        <v>813</v>
      </c>
      <c r="D56" s="4" t="s">
        <v>24</v>
      </c>
      <c r="E56" s="20" t="s">
        <v>86</v>
      </c>
      <c r="F56" s="4" t="s">
        <v>2</v>
      </c>
      <c r="G56" s="46">
        <f>G57</f>
        <v>5</v>
      </c>
      <c r="H56" s="46">
        <f t="shared" si="8"/>
        <v>5</v>
      </c>
      <c r="I56" s="46">
        <f t="shared" si="8"/>
        <v>5</v>
      </c>
      <c r="J56" s="53"/>
    </row>
    <row r="57" spans="1:10" ht="12.75">
      <c r="A57" s="42">
        <v>50</v>
      </c>
      <c r="B57" s="15" t="s">
        <v>29</v>
      </c>
      <c r="C57" s="3">
        <v>813</v>
      </c>
      <c r="D57" s="4" t="s">
        <v>24</v>
      </c>
      <c r="E57" s="20" t="s">
        <v>86</v>
      </c>
      <c r="F57" s="4" t="s">
        <v>30</v>
      </c>
      <c r="G57" s="58">
        <v>5</v>
      </c>
      <c r="H57" s="58">
        <v>5</v>
      </c>
      <c r="I57" s="58">
        <v>5</v>
      </c>
      <c r="J57" s="53"/>
    </row>
    <row r="58" spans="1:10" ht="12.75">
      <c r="A58" s="41">
        <v>51</v>
      </c>
      <c r="B58" s="17" t="s">
        <v>60</v>
      </c>
      <c r="C58" s="25">
        <v>813</v>
      </c>
      <c r="D58" s="18" t="s">
        <v>53</v>
      </c>
      <c r="E58" s="18" t="s">
        <v>17</v>
      </c>
      <c r="F58" s="18" t="s">
        <v>17</v>
      </c>
      <c r="G58" s="45">
        <f>G59+G64</f>
        <v>572.6</v>
      </c>
      <c r="H58" s="45">
        <f>H59+H64</f>
        <v>572.5</v>
      </c>
      <c r="I58" s="45">
        <f>I59+I64</f>
        <v>572.5</v>
      </c>
      <c r="J58" s="53"/>
    </row>
    <row r="59" spans="1:10" ht="12.75">
      <c r="A59" s="41">
        <v>52</v>
      </c>
      <c r="B59" s="11" t="s">
        <v>28</v>
      </c>
      <c r="C59" s="3">
        <v>813</v>
      </c>
      <c r="D59" s="4" t="s">
        <v>53</v>
      </c>
      <c r="E59" s="4" t="s">
        <v>80</v>
      </c>
      <c r="F59" s="4"/>
      <c r="G59" s="46">
        <f aca="true" t="shared" si="9" ref="G59:I60">G60</f>
        <v>5</v>
      </c>
      <c r="H59" s="46">
        <f t="shared" si="9"/>
        <v>4.9</v>
      </c>
      <c r="I59" s="46">
        <f t="shared" si="9"/>
        <v>4.9</v>
      </c>
      <c r="J59" s="53"/>
    </row>
    <row r="60" spans="1:10" ht="12.75">
      <c r="A60" s="42">
        <v>53</v>
      </c>
      <c r="B60" s="11" t="s">
        <v>64</v>
      </c>
      <c r="C60" s="3">
        <v>813</v>
      </c>
      <c r="D60" s="4" t="s">
        <v>53</v>
      </c>
      <c r="E60" s="4" t="s">
        <v>81</v>
      </c>
      <c r="F60" s="4"/>
      <c r="G60" s="46">
        <f t="shared" si="9"/>
        <v>5</v>
      </c>
      <c r="H60" s="46">
        <f t="shared" si="9"/>
        <v>4.9</v>
      </c>
      <c r="I60" s="46">
        <f t="shared" si="9"/>
        <v>4.9</v>
      </c>
      <c r="J60" s="53"/>
    </row>
    <row r="61" spans="1:10" s="8" customFormat="1" ht="57" customHeight="1">
      <c r="A61" s="41">
        <v>54</v>
      </c>
      <c r="B61" s="11" t="s">
        <v>159</v>
      </c>
      <c r="C61" s="3">
        <v>813</v>
      </c>
      <c r="D61" s="4" t="s">
        <v>53</v>
      </c>
      <c r="E61" s="20" t="s">
        <v>87</v>
      </c>
      <c r="F61" s="4"/>
      <c r="G61" s="46">
        <f aca="true" t="shared" si="10" ref="G61:I62">G62</f>
        <v>5</v>
      </c>
      <c r="H61" s="46">
        <f t="shared" si="10"/>
        <v>4.9</v>
      </c>
      <c r="I61" s="46">
        <f t="shared" si="10"/>
        <v>4.9</v>
      </c>
      <c r="J61" s="59"/>
    </row>
    <row r="62" spans="1:10" s="5" customFormat="1" ht="25.5">
      <c r="A62" s="41">
        <v>55</v>
      </c>
      <c r="B62" s="7" t="s">
        <v>108</v>
      </c>
      <c r="C62" s="3">
        <v>813</v>
      </c>
      <c r="D62" s="4" t="s">
        <v>53</v>
      </c>
      <c r="E62" s="20" t="s">
        <v>87</v>
      </c>
      <c r="F62" s="4" t="s">
        <v>61</v>
      </c>
      <c r="G62" s="46">
        <f t="shared" si="10"/>
        <v>5</v>
      </c>
      <c r="H62" s="46">
        <f t="shared" si="10"/>
        <v>4.9</v>
      </c>
      <c r="I62" s="46">
        <f t="shared" si="10"/>
        <v>4.9</v>
      </c>
      <c r="J62" s="53"/>
    </row>
    <row r="63" spans="1:11" s="5" customFormat="1" ht="25.5">
      <c r="A63" s="42">
        <v>56</v>
      </c>
      <c r="B63" s="7" t="s">
        <v>56</v>
      </c>
      <c r="C63" s="3">
        <v>813</v>
      </c>
      <c r="D63" s="4" t="s">
        <v>53</v>
      </c>
      <c r="E63" s="20" t="s">
        <v>87</v>
      </c>
      <c r="F63" s="4" t="s">
        <v>47</v>
      </c>
      <c r="G63" s="58">
        <f>4.9+0.1</f>
        <v>5</v>
      </c>
      <c r="H63" s="58">
        <v>4.9</v>
      </c>
      <c r="I63" s="58">
        <v>4.9</v>
      </c>
      <c r="J63" s="53"/>
      <c r="K63" s="33"/>
    </row>
    <row r="64" spans="1:10" s="5" customFormat="1" ht="25.5">
      <c r="A64" s="41">
        <v>57</v>
      </c>
      <c r="B64" s="19" t="s">
        <v>26</v>
      </c>
      <c r="C64" s="3">
        <v>813</v>
      </c>
      <c r="D64" s="4" t="s">
        <v>53</v>
      </c>
      <c r="E64" s="4" t="s">
        <v>84</v>
      </c>
      <c r="F64" s="4"/>
      <c r="G64" s="46">
        <f aca="true" t="shared" si="11" ref="G64:I67">G65</f>
        <v>567.6</v>
      </c>
      <c r="H64" s="46">
        <f t="shared" si="11"/>
        <v>567.6</v>
      </c>
      <c r="I64" s="46">
        <f t="shared" si="11"/>
        <v>567.6</v>
      </c>
      <c r="J64" s="53"/>
    </row>
    <row r="65" spans="1:10" s="5" customFormat="1" ht="29.25" customHeight="1">
      <c r="A65" s="41">
        <v>58</v>
      </c>
      <c r="B65" s="19" t="s">
        <v>116</v>
      </c>
      <c r="C65" s="3">
        <v>813</v>
      </c>
      <c r="D65" s="4" t="s">
        <v>53</v>
      </c>
      <c r="E65" s="4" t="s">
        <v>85</v>
      </c>
      <c r="F65" s="4"/>
      <c r="G65" s="46">
        <f>G66</f>
        <v>567.6</v>
      </c>
      <c r="H65" s="46">
        <f t="shared" si="11"/>
        <v>567.6</v>
      </c>
      <c r="I65" s="46">
        <f t="shared" si="11"/>
        <v>567.6</v>
      </c>
      <c r="J65" s="53"/>
    </row>
    <row r="66" spans="1:10" s="5" customFormat="1" ht="53.25" customHeight="1">
      <c r="A66" s="42">
        <v>59</v>
      </c>
      <c r="B66" s="19" t="s">
        <v>114</v>
      </c>
      <c r="C66" s="3">
        <v>813</v>
      </c>
      <c r="D66" s="4" t="s">
        <v>53</v>
      </c>
      <c r="E66" s="4" t="s">
        <v>125</v>
      </c>
      <c r="F66" s="4"/>
      <c r="G66" s="46">
        <f>G67</f>
        <v>567.6</v>
      </c>
      <c r="H66" s="46">
        <f t="shared" si="11"/>
        <v>567.6</v>
      </c>
      <c r="I66" s="46">
        <f t="shared" si="11"/>
        <v>567.6</v>
      </c>
      <c r="J66" s="53"/>
    </row>
    <row r="67" spans="1:10" s="5" customFormat="1" ht="12.75">
      <c r="A67" s="41">
        <v>60</v>
      </c>
      <c r="B67" s="19" t="s">
        <v>51</v>
      </c>
      <c r="C67" s="3">
        <v>813</v>
      </c>
      <c r="D67" s="4" t="s">
        <v>53</v>
      </c>
      <c r="E67" s="4" t="s">
        <v>125</v>
      </c>
      <c r="F67" s="4" t="s">
        <v>63</v>
      </c>
      <c r="G67" s="46">
        <f>G68</f>
        <v>567.6</v>
      </c>
      <c r="H67" s="46">
        <f t="shared" si="11"/>
        <v>567.6</v>
      </c>
      <c r="I67" s="46">
        <f t="shared" si="11"/>
        <v>567.6</v>
      </c>
      <c r="J67" s="53"/>
    </row>
    <row r="68" spans="1:10" s="5" customFormat="1" ht="12.75">
      <c r="A68" s="41">
        <v>61</v>
      </c>
      <c r="B68" s="19" t="s">
        <v>27</v>
      </c>
      <c r="C68" s="3">
        <v>813</v>
      </c>
      <c r="D68" s="4" t="s">
        <v>53</v>
      </c>
      <c r="E68" s="4" t="s">
        <v>125</v>
      </c>
      <c r="F68" s="4" t="s">
        <v>62</v>
      </c>
      <c r="G68" s="64">
        <v>567.6</v>
      </c>
      <c r="H68" s="64">
        <v>567.6</v>
      </c>
      <c r="I68" s="64">
        <v>567.6</v>
      </c>
      <c r="J68" s="53"/>
    </row>
    <row r="69" spans="1:10" s="5" customFormat="1" ht="12.75">
      <c r="A69" s="42">
        <v>62</v>
      </c>
      <c r="B69" s="22" t="s">
        <v>35</v>
      </c>
      <c r="C69" s="23">
        <v>813</v>
      </c>
      <c r="D69" s="16" t="s">
        <v>21</v>
      </c>
      <c r="E69" s="16" t="s">
        <v>17</v>
      </c>
      <c r="F69" s="16" t="s">
        <v>17</v>
      </c>
      <c r="G69" s="44">
        <f>G70</f>
        <v>140.6</v>
      </c>
      <c r="H69" s="44">
        <f>H70</f>
        <v>146.8</v>
      </c>
      <c r="I69" s="44">
        <f>I70</f>
        <v>152.20000000000002</v>
      </c>
      <c r="J69" s="54"/>
    </row>
    <row r="70" spans="1:10" s="6" customFormat="1" ht="12.75">
      <c r="A70" s="41">
        <v>63</v>
      </c>
      <c r="B70" s="17" t="s">
        <v>46</v>
      </c>
      <c r="C70" s="25">
        <v>813</v>
      </c>
      <c r="D70" s="18" t="s">
        <v>52</v>
      </c>
      <c r="E70" s="18" t="s">
        <v>17</v>
      </c>
      <c r="F70" s="18" t="s">
        <v>17</v>
      </c>
      <c r="G70" s="45">
        <f>G71</f>
        <v>140.6</v>
      </c>
      <c r="H70" s="45">
        <f aca="true" t="shared" si="12" ref="H70:I74">H71</f>
        <v>146.8</v>
      </c>
      <c r="I70" s="45">
        <f t="shared" si="12"/>
        <v>152.20000000000002</v>
      </c>
      <c r="J70" s="53"/>
    </row>
    <row r="71" spans="1:10" s="8" customFormat="1" ht="12.75">
      <c r="A71" s="41">
        <v>64</v>
      </c>
      <c r="B71" s="11" t="s">
        <v>28</v>
      </c>
      <c r="C71" s="3">
        <v>813</v>
      </c>
      <c r="D71" s="4" t="s">
        <v>52</v>
      </c>
      <c r="E71" s="20" t="s">
        <v>80</v>
      </c>
      <c r="F71" s="4"/>
      <c r="G71" s="46">
        <f>G72</f>
        <v>140.6</v>
      </c>
      <c r="H71" s="46">
        <f t="shared" si="12"/>
        <v>146.8</v>
      </c>
      <c r="I71" s="46">
        <f t="shared" si="12"/>
        <v>152.20000000000002</v>
      </c>
      <c r="J71" s="59"/>
    </row>
    <row r="72" spans="1:10" s="5" customFormat="1" ht="12.75">
      <c r="A72" s="42">
        <v>65</v>
      </c>
      <c r="B72" s="11" t="s">
        <v>64</v>
      </c>
      <c r="C72" s="3">
        <v>813</v>
      </c>
      <c r="D72" s="4" t="s">
        <v>52</v>
      </c>
      <c r="E72" s="20" t="s">
        <v>81</v>
      </c>
      <c r="F72" s="4"/>
      <c r="G72" s="46">
        <f>G73</f>
        <v>140.6</v>
      </c>
      <c r="H72" s="46">
        <f t="shared" si="12"/>
        <v>146.8</v>
      </c>
      <c r="I72" s="46">
        <f t="shared" si="12"/>
        <v>152.20000000000002</v>
      </c>
      <c r="J72" s="53"/>
    </row>
    <row r="73" spans="1:10" s="5" customFormat="1" ht="51">
      <c r="A73" s="41">
        <v>66</v>
      </c>
      <c r="B73" s="63" t="s">
        <v>160</v>
      </c>
      <c r="C73" s="3">
        <v>813</v>
      </c>
      <c r="D73" s="4" t="s">
        <v>52</v>
      </c>
      <c r="E73" s="20" t="s">
        <v>88</v>
      </c>
      <c r="F73" s="4"/>
      <c r="G73" s="46">
        <f>G74+G76</f>
        <v>140.6</v>
      </c>
      <c r="H73" s="46">
        <f>H74+H76</f>
        <v>146.8</v>
      </c>
      <c r="I73" s="46">
        <f>I74+I76</f>
        <v>152.20000000000002</v>
      </c>
      <c r="J73" s="53"/>
    </row>
    <row r="74" spans="1:10" s="5" customFormat="1" ht="40.5" customHeight="1">
      <c r="A74" s="41">
        <v>67</v>
      </c>
      <c r="B74" s="15" t="s">
        <v>33</v>
      </c>
      <c r="C74" s="3">
        <v>813</v>
      </c>
      <c r="D74" s="4" t="s">
        <v>52</v>
      </c>
      <c r="E74" s="20" t="s">
        <v>88</v>
      </c>
      <c r="F74" s="4" t="s">
        <v>44</v>
      </c>
      <c r="G74" s="46">
        <f>G75</f>
        <v>129.4</v>
      </c>
      <c r="H74" s="46">
        <f t="shared" si="12"/>
        <v>129.4</v>
      </c>
      <c r="I74" s="46">
        <f t="shared" si="12"/>
        <v>129.4</v>
      </c>
      <c r="J74" s="53"/>
    </row>
    <row r="75" spans="1:11" s="5" customFormat="1" ht="25.5">
      <c r="A75" s="42">
        <v>68</v>
      </c>
      <c r="B75" s="15" t="s">
        <v>34</v>
      </c>
      <c r="C75" s="3">
        <v>813</v>
      </c>
      <c r="D75" s="4" t="s">
        <v>52</v>
      </c>
      <c r="E75" s="20" t="s">
        <v>88</v>
      </c>
      <c r="F75" s="4" t="s">
        <v>55</v>
      </c>
      <c r="G75" s="58">
        <v>129.4</v>
      </c>
      <c r="H75" s="58">
        <v>129.4</v>
      </c>
      <c r="I75" s="46">
        <v>129.4</v>
      </c>
      <c r="J75" s="53"/>
      <c r="K75" s="33"/>
    </row>
    <row r="76" spans="1:11" s="5" customFormat="1" ht="25.5">
      <c r="A76" s="41">
        <v>69</v>
      </c>
      <c r="B76" s="15" t="s">
        <v>108</v>
      </c>
      <c r="C76" s="3">
        <v>813</v>
      </c>
      <c r="D76" s="4" t="s">
        <v>52</v>
      </c>
      <c r="E76" s="20" t="s">
        <v>88</v>
      </c>
      <c r="F76" s="4" t="s">
        <v>61</v>
      </c>
      <c r="G76" s="58">
        <f>G77</f>
        <v>11.2</v>
      </c>
      <c r="H76" s="58">
        <f>H77</f>
        <v>17.4</v>
      </c>
      <c r="I76" s="46">
        <f>I77</f>
        <v>22.8</v>
      </c>
      <c r="J76" s="53"/>
      <c r="K76" s="33"/>
    </row>
    <row r="77" spans="1:11" s="5" customFormat="1" ht="25.5">
      <c r="A77" s="41">
        <v>70</v>
      </c>
      <c r="B77" s="15" t="s">
        <v>56</v>
      </c>
      <c r="C77" s="3">
        <v>813</v>
      </c>
      <c r="D77" s="4" t="s">
        <v>52</v>
      </c>
      <c r="E77" s="20" t="s">
        <v>88</v>
      </c>
      <c r="F77" s="4" t="s">
        <v>47</v>
      </c>
      <c r="G77" s="58">
        <v>11.2</v>
      </c>
      <c r="H77" s="58">
        <v>17.4</v>
      </c>
      <c r="I77" s="46">
        <v>22.8</v>
      </c>
      <c r="J77" s="53"/>
      <c r="K77" s="33"/>
    </row>
    <row r="78" spans="1:10" s="5" customFormat="1" ht="12.75">
      <c r="A78" s="42">
        <v>71</v>
      </c>
      <c r="B78" s="22" t="s">
        <v>32</v>
      </c>
      <c r="C78" s="23">
        <v>813</v>
      </c>
      <c r="D78" s="16" t="s">
        <v>23</v>
      </c>
      <c r="E78" s="16" t="s">
        <v>17</v>
      </c>
      <c r="F78" s="16" t="s">
        <v>17</v>
      </c>
      <c r="G78" s="44">
        <f>G97+G79</f>
        <v>1360.5</v>
      </c>
      <c r="H78" s="44">
        <f>H97+H79</f>
        <v>1291.1</v>
      </c>
      <c r="I78" s="44">
        <f>I97+I79</f>
        <v>1291.1</v>
      </c>
      <c r="J78" s="53"/>
    </row>
    <row r="79" spans="1:10" s="36" customFormat="1" ht="27.75" customHeight="1">
      <c r="A79" s="41">
        <v>72</v>
      </c>
      <c r="B79" s="17" t="s">
        <v>146</v>
      </c>
      <c r="C79" s="25">
        <v>813</v>
      </c>
      <c r="D79" s="18" t="s">
        <v>145</v>
      </c>
      <c r="E79" s="18"/>
      <c r="F79" s="18"/>
      <c r="G79" s="45">
        <f aca="true" t="shared" si="13" ref="G79:I80">G80</f>
        <v>1357.5</v>
      </c>
      <c r="H79" s="45">
        <f t="shared" si="13"/>
        <v>1288.1</v>
      </c>
      <c r="I79" s="45">
        <f t="shared" si="13"/>
        <v>1288.1</v>
      </c>
      <c r="J79" s="53"/>
    </row>
    <row r="80" spans="1:10" s="36" customFormat="1" ht="38.25">
      <c r="A80" s="41">
        <v>73</v>
      </c>
      <c r="B80" s="11" t="s">
        <v>143</v>
      </c>
      <c r="C80" s="3">
        <v>813</v>
      </c>
      <c r="D80" s="4" t="s">
        <v>145</v>
      </c>
      <c r="E80" s="4" t="s">
        <v>89</v>
      </c>
      <c r="F80" s="4"/>
      <c r="G80" s="46">
        <f t="shared" si="13"/>
        <v>1357.5</v>
      </c>
      <c r="H80" s="46">
        <f t="shared" si="13"/>
        <v>1288.1</v>
      </c>
      <c r="I80" s="46">
        <f t="shared" si="13"/>
        <v>1288.1</v>
      </c>
      <c r="J80" s="53"/>
    </row>
    <row r="81" spans="1:10" s="36" customFormat="1" ht="12.75">
      <c r="A81" s="42">
        <v>74</v>
      </c>
      <c r="B81" s="7" t="s">
        <v>25</v>
      </c>
      <c r="C81" s="3">
        <v>813</v>
      </c>
      <c r="D81" s="4" t="s">
        <v>145</v>
      </c>
      <c r="E81" s="4" t="s">
        <v>90</v>
      </c>
      <c r="F81" s="4"/>
      <c r="G81" s="46">
        <f>G82+G88+G91+G85+G94</f>
        <v>1357.5</v>
      </c>
      <c r="H81" s="46">
        <f>H82+H88+H91+H85+H94</f>
        <v>1288.1</v>
      </c>
      <c r="I81" s="46">
        <f>I82+I88+I91+I85+I94</f>
        <v>1288.1</v>
      </c>
      <c r="J81" s="53"/>
    </row>
    <row r="82" spans="1:10" s="36" customFormat="1" ht="80.25" customHeight="1">
      <c r="A82" s="41">
        <v>75</v>
      </c>
      <c r="B82" s="7" t="s">
        <v>173</v>
      </c>
      <c r="C82" s="3">
        <v>813</v>
      </c>
      <c r="D82" s="4" t="s">
        <v>145</v>
      </c>
      <c r="E82" s="4" t="s">
        <v>162</v>
      </c>
      <c r="F82" s="4"/>
      <c r="G82" s="46">
        <f aca="true" t="shared" si="14" ref="G82:I83">G83</f>
        <v>470.1</v>
      </c>
      <c r="H82" s="46">
        <f t="shared" si="14"/>
        <v>634.2</v>
      </c>
      <c r="I82" s="46">
        <f t="shared" si="14"/>
        <v>634.2</v>
      </c>
      <c r="J82" s="53"/>
    </row>
    <row r="83" spans="1:10" s="36" customFormat="1" ht="51">
      <c r="A83" s="41">
        <v>76</v>
      </c>
      <c r="B83" s="7" t="s">
        <v>33</v>
      </c>
      <c r="C83" s="3">
        <v>813</v>
      </c>
      <c r="D83" s="4" t="s">
        <v>145</v>
      </c>
      <c r="E83" s="4" t="s">
        <v>162</v>
      </c>
      <c r="F83" s="4" t="s">
        <v>44</v>
      </c>
      <c r="G83" s="46">
        <f t="shared" si="14"/>
        <v>470.1</v>
      </c>
      <c r="H83" s="46">
        <f t="shared" si="14"/>
        <v>634.2</v>
      </c>
      <c r="I83" s="46">
        <f t="shared" si="14"/>
        <v>634.2</v>
      </c>
      <c r="J83" s="53"/>
    </row>
    <row r="84" spans="1:10" s="36" customFormat="1" ht="12.75">
      <c r="A84" s="42">
        <v>77</v>
      </c>
      <c r="B84" s="7" t="s">
        <v>38</v>
      </c>
      <c r="C84" s="3">
        <v>813</v>
      </c>
      <c r="D84" s="4" t="s">
        <v>145</v>
      </c>
      <c r="E84" s="4" t="s">
        <v>162</v>
      </c>
      <c r="F84" s="4" t="s">
        <v>45</v>
      </c>
      <c r="G84" s="46">
        <f>634.2-164.1</f>
        <v>470.1</v>
      </c>
      <c r="H84" s="46">
        <v>634.2</v>
      </c>
      <c r="I84" s="46">
        <v>634.2</v>
      </c>
      <c r="J84" s="53"/>
    </row>
    <row r="85" spans="1:10" s="36" customFormat="1" ht="63.75">
      <c r="A85" s="41">
        <v>78</v>
      </c>
      <c r="B85" s="7" t="s">
        <v>178</v>
      </c>
      <c r="C85" s="3">
        <v>813</v>
      </c>
      <c r="D85" s="4" t="s">
        <v>145</v>
      </c>
      <c r="E85" s="4" t="s">
        <v>177</v>
      </c>
      <c r="F85" s="4"/>
      <c r="G85" s="46">
        <f aca="true" t="shared" si="15" ref="G85:I86">G86</f>
        <v>147.7</v>
      </c>
      <c r="H85" s="46">
        <f t="shared" si="15"/>
        <v>0</v>
      </c>
      <c r="I85" s="46">
        <f t="shared" si="15"/>
        <v>0</v>
      </c>
      <c r="J85" s="53"/>
    </row>
    <row r="86" spans="1:10" s="36" customFormat="1" ht="25.5">
      <c r="A86" s="41">
        <v>79</v>
      </c>
      <c r="B86" s="7" t="s">
        <v>108</v>
      </c>
      <c r="C86" s="3">
        <v>813</v>
      </c>
      <c r="D86" s="4" t="s">
        <v>145</v>
      </c>
      <c r="E86" s="4" t="s">
        <v>177</v>
      </c>
      <c r="F86" s="4" t="s">
        <v>61</v>
      </c>
      <c r="G86" s="46">
        <f t="shared" si="15"/>
        <v>147.7</v>
      </c>
      <c r="H86" s="46">
        <f t="shared" si="15"/>
        <v>0</v>
      </c>
      <c r="I86" s="46">
        <f t="shared" si="15"/>
        <v>0</v>
      </c>
      <c r="J86" s="53"/>
    </row>
    <row r="87" spans="1:10" s="36" customFormat="1" ht="25.5">
      <c r="A87" s="42">
        <v>80</v>
      </c>
      <c r="B87" s="7" t="s">
        <v>56</v>
      </c>
      <c r="C87" s="3">
        <v>813</v>
      </c>
      <c r="D87" s="4" t="s">
        <v>145</v>
      </c>
      <c r="E87" s="4" t="s">
        <v>177</v>
      </c>
      <c r="F87" s="4" t="s">
        <v>47</v>
      </c>
      <c r="G87" s="46">
        <v>147.7</v>
      </c>
      <c r="H87" s="46">
        <v>0</v>
      </c>
      <c r="I87" s="46">
        <v>0</v>
      </c>
      <c r="J87" s="53"/>
    </row>
    <row r="88" spans="1:10" s="36" customFormat="1" ht="63.75">
      <c r="A88" s="41">
        <v>81</v>
      </c>
      <c r="B88" s="7" t="s">
        <v>172</v>
      </c>
      <c r="C88" s="3">
        <v>813</v>
      </c>
      <c r="D88" s="4" t="s">
        <v>145</v>
      </c>
      <c r="E88" s="4" t="s">
        <v>127</v>
      </c>
      <c r="F88" s="4"/>
      <c r="G88" s="46">
        <f aca="true" t="shared" si="16" ref="G88:I89">G89</f>
        <v>198</v>
      </c>
      <c r="H88" s="46">
        <f t="shared" si="16"/>
        <v>70</v>
      </c>
      <c r="I88" s="46">
        <f t="shared" si="16"/>
        <v>70</v>
      </c>
      <c r="J88" s="53"/>
    </row>
    <row r="89" spans="1:10" s="5" customFormat="1" ht="25.5">
      <c r="A89" s="41">
        <v>82</v>
      </c>
      <c r="B89" s="7" t="s">
        <v>108</v>
      </c>
      <c r="C89" s="3">
        <v>813</v>
      </c>
      <c r="D89" s="4" t="s">
        <v>145</v>
      </c>
      <c r="E89" s="4" t="s">
        <v>127</v>
      </c>
      <c r="F89" s="4" t="s">
        <v>61</v>
      </c>
      <c r="G89" s="46">
        <f t="shared" si="16"/>
        <v>198</v>
      </c>
      <c r="H89" s="46">
        <f t="shared" si="16"/>
        <v>70</v>
      </c>
      <c r="I89" s="46">
        <f t="shared" si="16"/>
        <v>70</v>
      </c>
      <c r="J89" s="53"/>
    </row>
    <row r="90" spans="1:10" s="5" customFormat="1" ht="25.5">
      <c r="A90" s="42">
        <v>83</v>
      </c>
      <c r="B90" s="7" t="s">
        <v>56</v>
      </c>
      <c r="C90" s="3">
        <v>813</v>
      </c>
      <c r="D90" s="4" t="s">
        <v>145</v>
      </c>
      <c r="E90" s="4" t="s">
        <v>127</v>
      </c>
      <c r="F90" s="4" t="s">
        <v>47</v>
      </c>
      <c r="G90" s="58">
        <f>70+128</f>
        <v>198</v>
      </c>
      <c r="H90" s="58">
        <v>70</v>
      </c>
      <c r="I90" s="58">
        <v>70</v>
      </c>
      <c r="J90" s="53"/>
    </row>
    <row r="91" spans="1:10" s="5" customFormat="1" ht="54.75" customHeight="1">
      <c r="A91" s="41">
        <v>84</v>
      </c>
      <c r="B91" s="7" t="s">
        <v>174</v>
      </c>
      <c r="C91" s="3">
        <v>813</v>
      </c>
      <c r="D91" s="4" t="s">
        <v>145</v>
      </c>
      <c r="E91" s="4" t="s">
        <v>161</v>
      </c>
      <c r="F91" s="4"/>
      <c r="G91" s="58">
        <f aca="true" t="shared" si="17" ref="G91:I92">G92</f>
        <v>533.9</v>
      </c>
      <c r="H91" s="58">
        <f t="shared" si="17"/>
        <v>583.9</v>
      </c>
      <c r="I91" s="58">
        <f t="shared" si="17"/>
        <v>583.9</v>
      </c>
      <c r="J91" s="53"/>
    </row>
    <row r="92" spans="1:10" s="5" customFormat="1" ht="38.25" customHeight="1">
      <c r="A92" s="41">
        <v>85</v>
      </c>
      <c r="B92" s="7" t="s">
        <v>33</v>
      </c>
      <c r="C92" s="3">
        <v>813</v>
      </c>
      <c r="D92" s="4" t="s">
        <v>145</v>
      </c>
      <c r="E92" s="4" t="s">
        <v>161</v>
      </c>
      <c r="F92" s="4" t="s">
        <v>44</v>
      </c>
      <c r="G92" s="58">
        <f t="shared" si="17"/>
        <v>533.9</v>
      </c>
      <c r="H92" s="58">
        <f t="shared" si="17"/>
        <v>583.9</v>
      </c>
      <c r="I92" s="58">
        <f t="shared" si="17"/>
        <v>583.9</v>
      </c>
      <c r="J92" s="53"/>
    </row>
    <row r="93" spans="1:10" s="5" customFormat="1" ht="17.25" customHeight="1">
      <c r="A93" s="42">
        <v>86</v>
      </c>
      <c r="B93" s="7" t="s">
        <v>38</v>
      </c>
      <c r="C93" s="3">
        <v>813</v>
      </c>
      <c r="D93" s="4" t="s">
        <v>145</v>
      </c>
      <c r="E93" s="4" t="s">
        <v>161</v>
      </c>
      <c r="F93" s="4" t="s">
        <v>45</v>
      </c>
      <c r="G93" s="58">
        <f>583.9-50</f>
        <v>533.9</v>
      </c>
      <c r="H93" s="58">
        <v>583.9</v>
      </c>
      <c r="I93" s="58">
        <v>583.9</v>
      </c>
      <c r="J93" s="53"/>
    </row>
    <row r="94" spans="1:10" s="5" customFormat="1" ht="63.75" customHeight="1">
      <c r="A94" s="41">
        <v>87</v>
      </c>
      <c r="B94" s="7" t="s">
        <v>180</v>
      </c>
      <c r="C94" s="3">
        <v>813</v>
      </c>
      <c r="D94" s="4" t="s">
        <v>145</v>
      </c>
      <c r="E94" s="4" t="s">
        <v>179</v>
      </c>
      <c r="F94" s="4"/>
      <c r="G94" s="58">
        <f aca="true" t="shared" si="18" ref="G94:I95">G95</f>
        <v>7.8</v>
      </c>
      <c r="H94" s="58">
        <f t="shared" si="18"/>
        <v>0</v>
      </c>
      <c r="I94" s="58">
        <f t="shared" si="18"/>
        <v>0</v>
      </c>
      <c r="J94" s="53"/>
    </row>
    <row r="95" spans="1:10" s="5" customFormat="1" ht="30" customHeight="1">
      <c r="A95" s="41">
        <v>88</v>
      </c>
      <c r="B95" s="7" t="s">
        <v>108</v>
      </c>
      <c r="C95" s="3">
        <v>813</v>
      </c>
      <c r="D95" s="4" t="s">
        <v>145</v>
      </c>
      <c r="E95" s="4" t="s">
        <v>179</v>
      </c>
      <c r="F95" s="4" t="s">
        <v>61</v>
      </c>
      <c r="G95" s="58">
        <f t="shared" si="18"/>
        <v>7.8</v>
      </c>
      <c r="H95" s="58">
        <f t="shared" si="18"/>
        <v>0</v>
      </c>
      <c r="I95" s="58">
        <f t="shared" si="18"/>
        <v>0</v>
      </c>
      <c r="J95" s="53"/>
    </row>
    <row r="96" spans="1:10" s="5" customFormat="1" ht="32.25" customHeight="1">
      <c r="A96" s="42">
        <v>89</v>
      </c>
      <c r="B96" s="7" t="s">
        <v>56</v>
      </c>
      <c r="C96" s="3">
        <v>813</v>
      </c>
      <c r="D96" s="4" t="s">
        <v>145</v>
      </c>
      <c r="E96" s="4" t="s">
        <v>179</v>
      </c>
      <c r="F96" s="4" t="s">
        <v>47</v>
      </c>
      <c r="G96" s="58">
        <v>7.8</v>
      </c>
      <c r="H96" s="58">
        <v>0</v>
      </c>
      <c r="I96" s="58">
        <v>0</v>
      </c>
      <c r="J96" s="53"/>
    </row>
    <row r="97" spans="1:10" s="5" customFormat="1" ht="25.5">
      <c r="A97" s="41">
        <v>90</v>
      </c>
      <c r="B97" s="17" t="s">
        <v>39</v>
      </c>
      <c r="C97" s="25">
        <v>813</v>
      </c>
      <c r="D97" s="18" t="s">
        <v>40</v>
      </c>
      <c r="E97" s="18" t="s">
        <v>17</v>
      </c>
      <c r="F97" s="18" t="s">
        <v>17</v>
      </c>
      <c r="G97" s="45">
        <f aca="true" t="shared" si="19" ref="G97:I99">G98</f>
        <v>3</v>
      </c>
      <c r="H97" s="45">
        <f t="shared" si="19"/>
        <v>3</v>
      </c>
      <c r="I97" s="45">
        <f t="shared" si="19"/>
        <v>3</v>
      </c>
      <c r="J97" s="53"/>
    </row>
    <row r="98" spans="1:10" s="6" customFormat="1" ht="38.25">
      <c r="A98" s="41">
        <v>91</v>
      </c>
      <c r="B98" s="11" t="s">
        <v>143</v>
      </c>
      <c r="C98" s="3">
        <v>813</v>
      </c>
      <c r="D98" s="4" t="s">
        <v>40</v>
      </c>
      <c r="E98" s="4" t="s">
        <v>89</v>
      </c>
      <c r="F98" s="4"/>
      <c r="G98" s="46">
        <f>G99</f>
        <v>3</v>
      </c>
      <c r="H98" s="46">
        <f t="shared" si="19"/>
        <v>3</v>
      </c>
      <c r="I98" s="46">
        <f t="shared" si="19"/>
        <v>3</v>
      </c>
      <c r="J98" s="53"/>
    </row>
    <row r="99" spans="1:10" s="8" customFormat="1" ht="12.75">
      <c r="A99" s="42">
        <v>92</v>
      </c>
      <c r="B99" s="7" t="s">
        <v>25</v>
      </c>
      <c r="C99" s="3">
        <v>813</v>
      </c>
      <c r="D99" s="4" t="s">
        <v>40</v>
      </c>
      <c r="E99" s="4" t="s">
        <v>90</v>
      </c>
      <c r="F99" s="4"/>
      <c r="G99" s="46">
        <f>G100</f>
        <v>3</v>
      </c>
      <c r="H99" s="46">
        <f t="shared" si="19"/>
        <v>3</v>
      </c>
      <c r="I99" s="46">
        <f t="shared" si="19"/>
        <v>3</v>
      </c>
      <c r="J99" s="59"/>
    </row>
    <row r="100" spans="1:10" s="5" customFormat="1" ht="81" customHeight="1">
      <c r="A100" s="41">
        <v>93</v>
      </c>
      <c r="B100" s="7" t="s">
        <v>171</v>
      </c>
      <c r="C100" s="3">
        <v>813</v>
      </c>
      <c r="D100" s="4" t="s">
        <v>40</v>
      </c>
      <c r="E100" s="4" t="s">
        <v>126</v>
      </c>
      <c r="F100" s="4"/>
      <c r="G100" s="46">
        <f aca="true" t="shared" si="20" ref="G100:I101">G101</f>
        <v>3</v>
      </c>
      <c r="H100" s="46">
        <f t="shared" si="20"/>
        <v>3</v>
      </c>
      <c r="I100" s="46">
        <f t="shared" si="20"/>
        <v>3</v>
      </c>
      <c r="J100" s="53"/>
    </row>
    <row r="101" spans="1:10" s="5" customFormat="1" ht="25.5">
      <c r="A101" s="41">
        <v>94</v>
      </c>
      <c r="B101" s="7" t="s">
        <v>108</v>
      </c>
      <c r="C101" s="3">
        <v>813</v>
      </c>
      <c r="D101" s="4" t="s">
        <v>40</v>
      </c>
      <c r="E101" s="4" t="s">
        <v>126</v>
      </c>
      <c r="F101" s="4" t="s">
        <v>61</v>
      </c>
      <c r="G101" s="46">
        <f t="shared" si="20"/>
        <v>3</v>
      </c>
      <c r="H101" s="46">
        <f t="shared" si="20"/>
        <v>3</v>
      </c>
      <c r="I101" s="46">
        <f t="shared" si="20"/>
        <v>3</v>
      </c>
      <c r="J101" s="53"/>
    </row>
    <row r="102" spans="1:10" s="5" customFormat="1" ht="25.5">
      <c r="A102" s="42">
        <v>95</v>
      </c>
      <c r="B102" s="7" t="s">
        <v>56</v>
      </c>
      <c r="C102" s="3">
        <v>813</v>
      </c>
      <c r="D102" s="4" t="s">
        <v>40</v>
      </c>
      <c r="E102" s="4" t="s">
        <v>126</v>
      </c>
      <c r="F102" s="4" t="s">
        <v>47</v>
      </c>
      <c r="G102" s="58">
        <v>3</v>
      </c>
      <c r="H102" s="58">
        <v>3</v>
      </c>
      <c r="I102" s="58">
        <v>3</v>
      </c>
      <c r="J102" s="53"/>
    </row>
    <row r="103" spans="1:10" s="5" customFormat="1" ht="12.75">
      <c r="A103" s="41">
        <v>96</v>
      </c>
      <c r="B103" s="22" t="s">
        <v>37</v>
      </c>
      <c r="C103" s="23">
        <v>813</v>
      </c>
      <c r="D103" s="16" t="s">
        <v>54</v>
      </c>
      <c r="E103" s="16" t="s">
        <v>17</v>
      </c>
      <c r="F103" s="16" t="s">
        <v>17</v>
      </c>
      <c r="G103" s="44">
        <f>G104+G116</f>
        <v>1424.2</v>
      </c>
      <c r="H103" s="44">
        <f>H104+H116</f>
        <v>802.9</v>
      </c>
      <c r="I103" s="44">
        <f>I104+I116</f>
        <v>802.9</v>
      </c>
      <c r="J103" s="53"/>
    </row>
    <row r="104" spans="1:10" s="5" customFormat="1" ht="12.75">
      <c r="A104" s="41">
        <v>97</v>
      </c>
      <c r="B104" s="17" t="s">
        <v>6</v>
      </c>
      <c r="C104" s="25">
        <v>813</v>
      </c>
      <c r="D104" s="18" t="s">
        <v>49</v>
      </c>
      <c r="E104" s="18" t="s">
        <v>17</v>
      </c>
      <c r="F104" s="18" t="s">
        <v>17</v>
      </c>
      <c r="G104" s="45">
        <f>G105</f>
        <v>1364</v>
      </c>
      <c r="H104" s="45">
        <f aca="true" t="shared" si="21" ref="G104:I105">H105</f>
        <v>682.9</v>
      </c>
      <c r="I104" s="45">
        <f t="shared" si="21"/>
        <v>682.9</v>
      </c>
      <c r="J104" s="60"/>
    </row>
    <row r="105" spans="1:10" s="5" customFormat="1" ht="38.25">
      <c r="A105" s="42">
        <v>98</v>
      </c>
      <c r="B105" s="11" t="s">
        <v>103</v>
      </c>
      <c r="C105" s="3">
        <v>813</v>
      </c>
      <c r="D105" s="4" t="s">
        <v>49</v>
      </c>
      <c r="E105" s="4" t="s">
        <v>91</v>
      </c>
      <c r="F105" s="18"/>
      <c r="G105" s="46">
        <f t="shared" si="21"/>
        <v>1364</v>
      </c>
      <c r="H105" s="46">
        <f t="shared" si="21"/>
        <v>682.9</v>
      </c>
      <c r="I105" s="46">
        <f t="shared" si="21"/>
        <v>682.9</v>
      </c>
      <c r="J105" s="60"/>
    </row>
    <row r="106" spans="1:10" s="5" customFormat="1" ht="12.75">
      <c r="A106" s="41">
        <v>99</v>
      </c>
      <c r="B106" s="11" t="s">
        <v>73</v>
      </c>
      <c r="C106" s="3">
        <v>813</v>
      </c>
      <c r="D106" s="57" t="s">
        <v>49</v>
      </c>
      <c r="E106" s="4" t="s">
        <v>92</v>
      </c>
      <c r="F106" s="18"/>
      <c r="G106" s="46">
        <f>G107+G110+G113</f>
        <v>1364</v>
      </c>
      <c r="H106" s="46">
        <f>H107+H110+H113</f>
        <v>682.9</v>
      </c>
      <c r="I106" s="46">
        <f>I107+I110+I113</f>
        <v>682.9</v>
      </c>
      <c r="J106" s="60"/>
    </row>
    <row r="107" spans="1:10" s="5" customFormat="1" ht="83.25" customHeight="1">
      <c r="A107" s="41">
        <v>100</v>
      </c>
      <c r="B107" s="7" t="s">
        <v>117</v>
      </c>
      <c r="C107" s="3">
        <v>813</v>
      </c>
      <c r="D107" s="4" t="s">
        <v>49</v>
      </c>
      <c r="E107" s="4" t="s">
        <v>128</v>
      </c>
      <c r="F107" s="4"/>
      <c r="G107" s="46">
        <f aca="true" t="shared" si="22" ref="G107:I108">G108</f>
        <v>517.4</v>
      </c>
      <c r="H107" s="46">
        <f t="shared" si="22"/>
        <v>450</v>
      </c>
      <c r="I107" s="46">
        <f t="shared" si="22"/>
        <v>450</v>
      </c>
      <c r="J107" s="53"/>
    </row>
    <row r="108" spans="1:10" s="5" customFormat="1" ht="25.5">
      <c r="A108" s="42">
        <v>101</v>
      </c>
      <c r="B108" s="7" t="s">
        <v>108</v>
      </c>
      <c r="C108" s="3">
        <v>813</v>
      </c>
      <c r="D108" s="57" t="s">
        <v>49</v>
      </c>
      <c r="E108" s="4" t="s">
        <v>128</v>
      </c>
      <c r="F108" s="4" t="s">
        <v>61</v>
      </c>
      <c r="G108" s="46">
        <f t="shared" si="22"/>
        <v>517.4</v>
      </c>
      <c r="H108" s="46">
        <f t="shared" si="22"/>
        <v>450</v>
      </c>
      <c r="I108" s="46">
        <f t="shared" si="22"/>
        <v>450</v>
      </c>
      <c r="J108" s="53"/>
    </row>
    <row r="109" spans="1:10" s="5" customFormat="1" ht="25.5">
      <c r="A109" s="41">
        <v>102</v>
      </c>
      <c r="B109" s="7" t="s">
        <v>56</v>
      </c>
      <c r="C109" s="3">
        <v>813</v>
      </c>
      <c r="D109" s="4" t="s">
        <v>49</v>
      </c>
      <c r="E109" s="4" t="s">
        <v>128</v>
      </c>
      <c r="F109" s="4" t="s">
        <v>47</v>
      </c>
      <c r="G109" s="58">
        <f>450+82.2+104.9-119.7</f>
        <v>517.4</v>
      </c>
      <c r="H109" s="58">
        <v>450</v>
      </c>
      <c r="I109" s="58">
        <v>450</v>
      </c>
      <c r="J109" s="53"/>
    </row>
    <row r="110" spans="1:10" s="5" customFormat="1" ht="76.5">
      <c r="A110" s="41">
        <v>103</v>
      </c>
      <c r="B110" s="11" t="s">
        <v>141</v>
      </c>
      <c r="C110" s="56">
        <v>813</v>
      </c>
      <c r="D110" s="57" t="s">
        <v>49</v>
      </c>
      <c r="E110" s="57" t="s">
        <v>140</v>
      </c>
      <c r="F110" s="57"/>
      <c r="G110" s="58">
        <f aca="true" t="shared" si="23" ref="G110:I111">G111</f>
        <v>232.9</v>
      </c>
      <c r="H110" s="58">
        <f t="shared" si="23"/>
        <v>232.9</v>
      </c>
      <c r="I110" s="58">
        <f t="shared" si="23"/>
        <v>232.9</v>
      </c>
      <c r="J110" s="53"/>
    </row>
    <row r="111" spans="1:10" s="5" customFormat="1" ht="25.5">
      <c r="A111" s="42">
        <v>104</v>
      </c>
      <c r="B111" s="55" t="s">
        <v>108</v>
      </c>
      <c r="C111" s="56">
        <v>813</v>
      </c>
      <c r="D111" s="57" t="s">
        <v>49</v>
      </c>
      <c r="E111" s="57" t="s">
        <v>140</v>
      </c>
      <c r="F111" s="57" t="s">
        <v>61</v>
      </c>
      <c r="G111" s="58">
        <f t="shared" si="23"/>
        <v>232.9</v>
      </c>
      <c r="H111" s="58">
        <f t="shared" si="23"/>
        <v>232.9</v>
      </c>
      <c r="I111" s="58">
        <f t="shared" si="23"/>
        <v>232.9</v>
      </c>
      <c r="J111" s="53"/>
    </row>
    <row r="112" spans="1:10" s="5" customFormat="1" ht="25.5">
      <c r="A112" s="41">
        <v>105</v>
      </c>
      <c r="B112" s="55" t="s">
        <v>56</v>
      </c>
      <c r="C112" s="56">
        <v>813</v>
      </c>
      <c r="D112" s="57" t="s">
        <v>49</v>
      </c>
      <c r="E112" s="57" t="s">
        <v>140</v>
      </c>
      <c r="F112" s="57" t="s">
        <v>47</v>
      </c>
      <c r="G112" s="58">
        <v>232.9</v>
      </c>
      <c r="H112" s="58">
        <v>232.9</v>
      </c>
      <c r="I112" s="58">
        <v>232.9</v>
      </c>
      <c r="J112" s="53"/>
    </row>
    <row r="113" spans="1:10" s="5" customFormat="1" ht="76.5">
      <c r="A113" s="41">
        <v>106</v>
      </c>
      <c r="B113" s="55" t="s">
        <v>175</v>
      </c>
      <c r="C113" s="56">
        <v>813</v>
      </c>
      <c r="D113" s="57" t="s">
        <v>49</v>
      </c>
      <c r="E113" s="57" t="s">
        <v>176</v>
      </c>
      <c r="F113" s="57"/>
      <c r="G113" s="58">
        <f aca="true" t="shared" si="24" ref="G113:I114">G114</f>
        <v>613.7</v>
      </c>
      <c r="H113" s="58">
        <f t="shared" si="24"/>
        <v>0</v>
      </c>
      <c r="I113" s="58">
        <f>I114</f>
        <v>0</v>
      </c>
      <c r="J113" s="53"/>
    </row>
    <row r="114" spans="1:10" s="5" customFormat="1" ht="25.5">
      <c r="A114" s="42">
        <v>107</v>
      </c>
      <c r="B114" s="55" t="s">
        <v>108</v>
      </c>
      <c r="C114" s="56">
        <v>813</v>
      </c>
      <c r="D114" s="57" t="s">
        <v>49</v>
      </c>
      <c r="E114" s="57" t="s">
        <v>176</v>
      </c>
      <c r="F114" s="57" t="s">
        <v>61</v>
      </c>
      <c r="G114" s="58">
        <f t="shared" si="24"/>
        <v>613.7</v>
      </c>
      <c r="H114" s="58">
        <f t="shared" si="24"/>
        <v>0</v>
      </c>
      <c r="I114" s="58">
        <f t="shared" si="24"/>
        <v>0</v>
      </c>
      <c r="J114" s="53"/>
    </row>
    <row r="115" spans="1:10" s="5" customFormat="1" ht="25.5">
      <c r="A115" s="41">
        <v>108</v>
      </c>
      <c r="B115" s="55" t="s">
        <v>56</v>
      </c>
      <c r="C115" s="56">
        <v>813</v>
      </c>
      <c r="D115" s="57" t="s">
        <v>49</v>
      </c>
      <c r="E115" s="57" t="s">
        <v>176</v>
      </c>
      <c r="F115" s="57" t="s">
        <v>47</v>
      </c>
      <c r="G115" s="58">
        <v>613.7</v>
      </c>
      <c r="H115" s="58">
        <v>0</v>
      </c>
      <c r="I115" s="58">
        <v>0</v>
      </c>
      <c r="J115" s="53"/>
    </row>
    <row r="116" spans="1:11" s="5" customFormat="1" ht="12.75">
      <c r="A116" s="41">
        <v>109</v>
      </c>
      <c r="B116" s="43" t="s">
        <v>79</v>
      </c>
      <c r="C116" s="25">
        <v>813</v>
      </c>
      <c r="D116" s="18" t="s">
        <v>78</v>
      </c>
      <c r="E116" s="18"/>
      <c r="F116" s="18"/>
      <c r="G116" s="45">
        <f>G117</f>
        <v>60.2</v>
      </c>
      <c r="H116" s="45">
        <f>H117</f>
        <v>120</v>
      </c>
      <c r="I116" s="45">
        <f>I117</f>
        <v>120</v>
      </c>
      <c r="J116" s="60"/>
      <c r="K116" s="33"/>
    </row>
    <row r="117" spans="1:11" s="5" customFormat="1" ht="38.25">
      <c r="A117" s="42">
        <v>110</v>
      </c>
      <c r="B117" s="11" t="s">
        <v>103</v>
      </c>
      <c r="C117" s="3">
        <v>813</v>
      </c>
      <c r="D117" s="4" t="s">
        <v>78</v>
      </c>
      <c r="E117" s="4" t="s">
        <v>91</v>
      </c>
      <c r="F117" s="4"/>
      <c r="G117" s="46">
        <f aca="true" t="shared" si="25" ref="G117:I118">G118</f>
        <v>60.2</v>
      </c>
      <c r="H117" s="46">
        <f t="shared" si="25"/>
        <v>120</v>
      </c>
      <c r="I117" s="46">
        <f t="shared" si="25"/>
        <v>120</v>
      </c>
      <c r="J117" s="53"/>
      <c r="K117" s="33"/>
    </row>
    <row r="118" spans="1:11" s="5" customFormat="1" ht="18.75" customHeight="1">
      <c r="A118" s="41">
        <v>111</v>
      </c>
      <c r="B118" s="11" t="s">
        <v>73</v>
      </c>
      <c r="C118" s="3">
        <v>813</v>
      </c>
      <c r="D118" s="4" t="s">
        <v>78</v>
      </c>
      <c r="E118" s="4" t="s">
        <v>92</v>
      </c>
      <c r="F118" s="4"/>
      <c r="G118" s="46">
        <f>G119</f>
        <v>60.2</v>
      </c>
      <c r="H118" s="46">
        <f t="shared" si="25"/>
        <v>120</v>
      </c>
      <c r="I118" s="46">
        <f t="shared" si="25"/>
        <v>120</v>
      </c>
      <c r="J118" s="53"/>
      <c r="K118" s="33"/>
    </row>
    <row r="119" spans="1:11" s="5" customFormat="1" ht="76.5">
      <c r="A119" s="41">
        <v>112</v>
      </c>
      <c r="B119" s="11" t="s">
        <v>104</v>
      </c>
      <c r="C119" s="3">
        <v>813</v>
      </c>
      <c r="D119" s="4" t="s">
        <v>78</v>
      </c>
      <c r="E119" s="4" t="s">
        <v>129</v>
      </c>
      <c r="F119" s="4"/>
      <c r="G119" s="46">
        <f>G120</f>
        <v>60.2</v>
      </c>
      <c r="H119" s="46">
        <f>H120</f>
        <v>120</v>
      </c>
      <c r="I119" s="46">
        <f>I120</f>
        <v>120</v>
      </c>
      <c r="J119" s="53"/>
      <c r="K119" s="33"/>
    </row>
    <row r="120" spans="1:11" s="5" customFormat="1" ht="25.5">
      <c r="A120" s="42">
        <v>113</v>
      </c>
      <c r="B120" s="7" t="s">
        <v>108</v>
      </c>
      <c r="C120" s="3">
        <v>813</v>
      </c>
      <c r="D120" s="4" t="s">
        <v>78</v>
      </c>
      <c r="E120" s="4" t="s">
        <v>129</v>
      </c>
      <c r="F120" s="4" t="s">
        <v>61</v>
      </c>
      <c r="G120" s="46">
        <f>G121</f>
        <v>60.2</v>
      </c>
      <c r="H120" s="46">
        <f>H121</f>
        <v>120</v>
      </c>
      <c r="I120" s="46">
        <f>I121</f>
        <v>120</v>
      </c>
      <c r="J120" s="53"/>
      <c r="K120" s="33"/>
    </row>
    <row r="121" spans="1:11" s="5" customFormat="1" ht="25.5">
      <c r="A121" s="41">
        <v>114</v>
      </c>
      <c r="B121" s="7" t="s">
        <v>56</v>
      </c>
      <c r="C121" s="3">
        <v>813</v>
      </c>
      <c r="D121" s="4" t="s">
        <v>78</v>
      </c>
      <c r="E121" s="4" t="s">
        <v>129</v>
      </c>
      <c r="F121" s="4" t="s">
        <v>47</v>
      </c>
      <c r="G121" s="58">
        <f>120-44.8-25+10</f>
        <v>60.2</v>
      </c>
      <c r="H121" s="58">
        <v>120</v>
      </c>
      <c r="I121" s="58">
        <v>120</v>
      </c>
      <c r="J121" s="53"/>
      <c r="K121" s="33"/>
    </row>
    <row r="122" spans="1:10" s="5" customFormat="1" ht="12.75">
      <c r="A122" s="41">
        <v>115</v>
      </c>
      <c r="B122" s="22" t="s">
        <v>36</v>
      </c>
      <c r="C122" s="23">
        <v>813</v>
      </c>
      <c r="D122" s="16" t="s">
        <v>42</v>
      </c>
      <c r="E122" s="16" t="s">
        <v>17</v>
      </c>
      <c r="F122" s="16" t="s">
        <v>17</v>
      </c>
      <c r="G122" s="44">
        <f>G123+G132+G179</f>
        <v>10067.3</v>
      </c>
      <c r="H122" s="44">
        <f>H123+H132+H179</f>
        <v>4160.7</v>
      </c>
      <c r="I122" s="44">
        <f>I123+I132+I179</f>
        <v>3910.7999999999997</v>
      </c>
      <c r="J122" s="53"/>
    </row>
    <row r="123" spans="1:10" s="5" customFormat="1" ht="12.75">
      <c r="A123" s="42">
        <v>116</v>
      </c>
      <c r="B123" s="17" t="s">
        <v>19</v>
      </c>
      <c r="C123" s="25">
        <v>813</v>
      </c>
      <c r="D123" s="18" t="s">
        <v>20</v>
      </c>
      <c r="E123" s="18" t="s">
        <v>17</v>
      </c>
      <c r="F123" s="18" t="s">
        <v>17</v>
      </c>
      <c r="G123" s="45">
        <f>G124</f>
        <v>4226.5</v>
      </c>
      <c r="H123" s="45">
        <f aca="true" t="shared" si="26" ref="G123:I124">H124</f>
        <v>190</v>
      </c>
      <c r="I123" s="45">
        <f t="shared" si="26"/>
        <v>190</v>
      </c>
      <c r="J123" s="60"/>
    </row>
    <row r="124" spans="1:10" s="5" customFormat="1" ht="38.25">
      <c r="A124" s="41">
        <v>117</v>
      </c>
      <c r="B124" s="11" t="s">
        <v>103</v>
      </c>
      <c r="C124" s="3">
        <v>813</v>
      </c>
      <c r="D124" s="4" t="s">
        <v>20</v>
      </c>
      <c r="E124" s="4" t="s">
        <v>91</v>
      </c>
      <c r="F124" s="4"/>
      <c r="G124" s="46">
        <f t="shared" si="26"/>
        <v>4226.5</v>
      </c>
      <c r="H124" s="46">
        <f t="shared" si="26"/>
        <v>190</v>
      </c>
      <c r="I124" s="46">
        <f t="shared" si="26"/>
        <v>190</v>
      </c>
      <c r="J124" s="53"/>
    </row>
    <row r="125" spans="1:10" s="5" customFormat="1" ht="34.5" customHeight="1">
      <c r="A125" s="41">
        <v>118</v>
      </c>
      <c r="B125" s="7" t="s">
        <v>74</v>
      </c>
      <c r="C125" s="3">
        <v>813</v>
      </c>
      <c r="D125" s="4" t="s">
        <v>20</v>
      </c>
      <c r="E125" s="4" t="s">
        <v>93</v>
      </c>
      <c r="F125" s="4"/>
      <c r="G125" s="46">
        <f>G126+G129</f>
        <v>4226.5</v>
      </c>
      <c r="H125" s="46">
        <f>H126+H129</f>
        <v>190</v>
      </c>
      <c r="I125" s="46">
        <f>I126+I129</f>
        <v>190</v>
      </c>
      <c r="J125" s="53"/>
    </row>
    <row r="126" spans="1:10" s="5" customFormat="1" ht="63.75">
      <c r="A126" s="42">
        <v>119</v>
      </c>
      <c r="B126" s="7" t="s">
        <v>105</v>
      </c>
      <c r="C126" s="3">
        <v>813</v>
      </c>
      <c r="D126" s="4" t="s">
        <v>20</v>
      </c>
      <c r="E126" s="4" t="s">
        <v>130</v>
      </c>
      <c r="F126" s="4"/>
      <c r="G126" s="46">
        <f aca="true" t="shared" si="27" ref="G126:I127">G127</f>
        <v>140.8</v>
      </c>
      <c r="H126" s="46">
        <f t="shared" si="27"/>
        <v>190</v>
      </c>
      <c r="I126" s="46">
        <f t="shared" si="27"/>
        <v>190</v>
      </c>
      <c r="J126" s="53"/>
    </row>
    <row r="127" spans="1:10" s="8" customFormat="1" ht="25.5">
      <c r="A127" s="41">
        <v>120</v>
      </c>
      <c r="B127" s="7" t="s">
        <v>108</v>
      </c>
      <c r="C127" s="3">
        <v>813</v>
      </c>
      <c r="D127" s="4" t="s">
        <v>20</v>
      </c>
      <c r="E127" s="4" t="s">
        <v>130</v>
      </c>
      <c r="F127" s="4" t="s">
        <v>61</v>
      </c>
      <c r="G127" s="46">
        <f t="shared" si="27"/>
        <v>140.8</v>
      </c>
      <c r="H127" s="46">
        <f t="shared" si="27"/>
        <v>190</v>
      </c>
      <c r="I127" s="46">
        <f t="shared" si="27"/>
        <v>190</v>
      </c>
      <c r="J127" s="59"/>
    </row>
    <row r="128" spans="1:10" s="5" customFormat="1" ht="25.5">
      <c r="A128" s="41">
        <v>121</v>
      </c>
      <c r="B128" s="7" t="s">
        <v>56</v>
      </c>
      <c r="C128" s="3">
        <v>813</v>
      </c>
      <c r="D128" s="4" t="s">
        <v>20</v>
      </c>
      <c r="E128" s="4" t="s">
        <v>130</v>
      </c>
      <c r="F128" s="4" t="s">
        <v>47</v>
      </c>
      <c r="G128" s="58">
        <f>190-49.2</f>
        <v>140.8</v>
      </c>
      <c r="H128" s="58">
        <v>190</v>
      </c>
      <c r="I128" s="58">
        <v>190</v>
      </c>
      <c r="J128" s="53"/>
    </row>
    <row r="129" spans="1:10" s="5" customFormat="1" ht="165.75">
      <c r="A129" s="42">
        <v>122</v>
      </c>
      <c r="B129" s="7" t="s">
        <v>189</v>
      </c>
      <c r="C129" s="3">
        <v>813</v>
      </c>
      <c r="D129" s="4" t="s">
        <v>20</v>
      </c>
      <c r="E129" s="4" t="s">
        <v>188</v>
      </c>
      <c r="F129" s="4"/>
      <c r="G129" s="58">
        <f aca="true" t="shared" si="28" ref="G129:I130">G130</f>
        <v>4085.7</v>
      </c>
      <c r="H129" s="58">
        <f t="shared" si="28"/>
        <v>0</v>
      </c>
      <c r="I129" s="58">
        <f t="shared" si="28"/>
        <v>0</v>
      </c>
      <c r="J129" s="53"/>
    </row>
    <row r="130" spans="1:10" s="5" customFormat="1" ht="25.5">
      <c r="A130" s="41">
        <v>123</v>
      </c>
      <c r="B130" s="7" t="s">
        <v>108</v>
      </c>
      <c r="C130" s="3">
        <v>813</v>
      </c>
      <c r="D130" s="4" t="s">
        <v>20</v>
      </c>
      <c r="E130" s="4" t="s">
        <v>188</v>
      </c>
      <c r="F130" s="4" t="s">
        <v>61</v>
      </c>
      <c r="G130" s="58">
        <f t="shared" si="28"/>
        <v>4085.7</v>
      </c>
      <c r="H130" s="58">
        <f t="shared" si="28"/>
        <v>0</v>
      </c>
      <c r="I130" s="58">
        <f t="shared" si="28"/>
        <v>0</v>
      </c>
      <c r="J130" s="53"/>
    </row>
    <row r="131" spans="1:10" s="5" customFormat="1" ht="25.5">
      <c r="A131" s="41">
        <v>124</v>
      </c>
      <c r="B131" s="7" t="s">
        <v>56</v>
      </c>
      <c r="C131" s="3">
        <v>813</v>
      </c>
      <c r="D131" s="4" t="s">
        <v>20</v>
      </c>
      <c r="E131" s="4" t="s">
        <v>188</v>
      </c>
      <c r="F131" s="4" t="s">
        <v>47</v>
      </c>
      <c r="G131" s="58">
        <v>4085.7</v>
      </c>
      <c r="H131" s="58">
        <v>0</v>
      </c>
      <c r="I131" s="58">
        <v>0</v>
      </c>
      <c r="J131" s="53"/>
    </row>
    <row r="132" spans="1:10" s="5" customFormat="1" ht="12.75">
      <c r="A132" s="42">
        <v>125</v>
      </c>
      <c r="B132" s="26" t="s">
        <v>5</v>
      </c>
      <c r="C132" s="25">
        <v>813</v>
      </c>
      <c r="D132" s="18" t="s">
        <v>4</v>
      </c>
      <c r="E132" s="18"/>
      <c r="F132" s="18"/>
      <c r="G132" s="45">
        <f>G174+G133</f>
        <v>2817.4</v>
      </c>
      <c r="H132" s="45">
        <f>H174+H133</f>
        <v>947.3</v>
      </c>
      <c r="I132" s="45">
        <f>I174+I133</f>
        <v>697.4</v>
      </c>
      <c r="J132" s="53"/>
    </row>
    <row r="133" spans="1:10" s="5" customFormat="1" ht="38.25">
      <c r="A133" s="41">
        <v>126</v>
      </c>
      <c r="B133" s="11" t="s">
        <v>103</v>
      </c>
      <c r="C133" s="3">
        <v>813</v>
      </c>
      <c r="D133" s="4" t="s">
        <v>4</v>
      </c>
      <c r="E133" s="4" t="s">
        <v>91</v>
      </c>
      <c r="F133" s="4"/>
      <c r="G133" s="46">
        <f>G134+G144+G148+G158</f>
        <v>2809.4</v>
      </c>
      <c r="H133" s="46">
        <f>H134+H144+H148+H158</f>
        <v>940.3</v>
      </c>
      <c r="I133" s="46">
        <f>I134+I144+I148+I158</f>
        <v>697.4</v>
      </c>
      <c r="J133" s="61"/>
    </row>
    <row r="134" spans="1:10" s="5" customFormat="1" ht="12.75">
      <c r="A134" s="41">
        <v>127</v>
      </c>
      <c r="B134" s="11" t="s">
        <v>73</v>
      </c>
      <c r="C134" s="3">
        <v>813</v>
      </c>
      <c r="D134" s="4" t="s">
        <v>4</v>
      </c>
      <c r="E134" s="4" t="s">
        <v>92</v>
      </c>
      <c r="F134" s="4"/>
      <c r="G134" s="46">
        <f>G135+G138+G141</f>
        <v>1364.4</v>
      </c>
      <c r="H134" s="46">
        <f>H135+H138+H141</f>
        <v>869.3</v>
      </c>
      <c r="I134" s="46">
        <f>I135+I138+I141</f>
        <v>626.4</v>
      </c>
      <c r="J134" s="53"/>
    </row>
    <row r="135" spans="1:10" s="5" customFormat="1" ht="63.75">
      <c r="A135" s="42">
        <v>128</v>
      </c>
      <c r="B135" s="7" t="s">
        <v>106</v>
      </c>
      <c r="C135" s="3">
        <v>813</v>
      </c>
      <c r="D135" s="4" t="s">
        <v>4</v>
      </c>
      <c r="E135" s="4" t="s">
        <v>131</v>
      </c>
      <c r="F135" s="4"/>
      <c r="G135" s="46">
        <f aca="true" t="shared" si="29" ref="G135:I136">G136</f>
        <v>10</v>
      </c>
      <c r="H135" s="46">
        <f t="shared" si="29"/>
        <v>10</v>
      </c>
      <c r="I135" s="46">
        <f t="shared" si="29"/>
        <v>10</v>
      </c>
      <c r="J135" s="54"/>
    </row>
    <row r="136" spans="1:10" s="5" customFormat="1" ht="25.5">
      <c r="A136" s="41">
        <v>129</v>
      </c>
      <c r="B136" s="7" t="s">
        <v>108</v>
      </c>
      <c r="C136" s="3">
        <v>813</v>
      </c>
      <c r="D136" s="4" t="s">
        <v>4</v>
      </c>
      <c r="E136" s="4" t="s">
        <v>131</v>
      </c>
      <c r="F136" s="4" t="s">
        <v>61</v>
      </c>
      <c r="G136" s="46">
        <f>G137</f>
        <v>10</v>
      </c>
      <c r="H136" s="46">
        <f t="shared" si="29"/>
        <v>10</v>
      </c>
      <c r="I136" s="46">
        <f>I137</f>
        <v>10</v>
      </c>
      <c r="J136" s="53"/>
    </row>
    <row r="137" spans="1:11" s="5" customFormat="1" ht="25.5">
      <c r="A137" s="41">
        <v>130</v>
      </c>
      <c r="B137" s="7" t="s">
        <v>56</v>
      </c>
      <c r="C137" s="3">
        <v>813</v>
      </c>
      <c r="D137" s="4" t="s">
        <v>4</v>
      </c>
      <c r="E137" s="4" t="s">
        <v>131</v>
      </c>
      <c r="F137" s="4" t="s">
        <v>47</v>
      </c>
      <c r="G137" s="58">
        <v>10</v>
      </c>
      <c r="H137" s="58">
        <v>10</v>
      </c>
      <c r="I137" s="58">
        <v>10</v>
      </c>
      <c r="J137" s="53"/>
      <c r="K137" s="33"/>
    </row>
    <row r="138" spans="1:10" s="5" customFormat="1" ht="53.25" customHeight="1">
      <c r="A138" s="42">
        <v>131</v>
      </c>
      <c r="B138" s="7" t="s">
        <v>107</v>
      </c>
      <c r="C138" s="3">
        <v>813</v>
      </c>
      <c r="D138" s="4" t="s">
        <v>4</v>
      </c>
      <c r="E138" s="4" t="s">
        <v>132</v>
      </c>
      <c r="F138" s="4"/>
      <c r="G138" s="46">
        <f aca="true" t="shared" si="30" ref="G138:I139">G139</f>
        <v>1057.4</v>
      </c>
      <c r="H138" s="46">
        <f t="shared" si="30"/>
        <v>859.3</v>
      </c>
      <c r="I138" s="46">
        <f t="shared" si="30"/>
        <v>616.4</v>
      </c>
      <c r="J138" s="54"/>
    </row>
    <row r="139" spans="1:10" s="6" customFormat="1" ht="25.5">
      <c r="A139" s="41">
        <v>132</v>
      </c>
      <c r="B139" s="7" t="s">
        <v>108</v>
      </c>
      <c r="C139" s="3">
        <v>813</v>
      </c>
      <c r="D139" s="4" t="s">
        <v>4</v>
      </c>
      <c r="E139" s="4" t="s">
        <v>132</v>
      </c>
      <c r="F139" s="4" t="s">
        <v>61</v>
      </c>
      <c r="G139" s="46">
        <f t="shared" si="30"/>
        <v>1057.4</v>
      </c>
      <c r="H139" s="46">
        <f t="shared" si="30"/>
        <v>859.3</v>
      </c>
      <c r="I139" s="46">
        <f t="shared" si="30"/>
        <v>616.4</v>
      </c>
      <c r="J139" s="53"/>
    </row>
    <row r="140" spans="1:10" s="8" customFormat="1" ht="25.5">
      <c r="A140" s="41">
        <v>133</v>
      </c>
      <c r="B140" s="55" t="s">
        <v>56</v>
      </c>
      <c r="C140" s="56">
        <v>813</v>
      </c>
      <c r="D140" s="57" t="s">
        <v>4</v>
      </c>
      <c r="E140" s="57" t="s">
        <v>132</v>
      </c>
      <c r="F140" s="57" t="s">
        <v>47</v>
      </c>
      <c r="G140" s="58">
        <f>1100-197+248.7-210.2-60.1+56+120</f>
        <v>1057.4</v>
      </c>
      <c r="H140" s="58">
        <v>859.3</v>
      </c>
      <c r="I140" s="58">
        <v>616.4</v>
      </c>
      <c r="J140" s="62"/>
    </row>
    <row r="141" spans="1:10" s="8" customFormat="1" ht="63.75">
      <c r="A141" s="42">
        <v>134</v>
      </c>
      <c r="B141" s="55" t="s">
        <v>191</v>
      </c>
      <c r="C141" s="3">
        <v>813</v>
      </c>
      <c r="D141" s="4" t="s">
        <v>4</v>
      </c>
      <c r="E141" s="57" t="s">
        <v>190</v>
      </c>
      <c r="F141" s="57"/>
      <c r="G141" s="58">
        <f aca="true" t="shared" si="31" ref="G141:I142">G142</f>
        <v>297</v>
      </c>
      <c r="H141" s="58">
        <f t="shared" si="31"/>
        <v>0</v>
      </c>
      <c r="I141" s="58">
        <f t="shared" si="31"/>
        <v>0</v>
      </c>
      <c r="J141" s="62"/>
    </row>
    <row r="142" spans="1:10" s="8" customFormat="1" ht="25.5">
      <c r="A142" s="41">
        <v>135</v>
      </c>
      <c r="B142" s="55" t="s">
        <v>108</v>
      </c>
      <c r="C142" s="3">
        <v>813</v>
      </c>
      <c r="D142" s="4" t="s">
        <v>4</v>
      </c>
      <c r="E142" s="57" t="s">
        <v>190</v>
      </c>
      <c r="F142" s="57" t="s">
        <v>61</v>
      </c>
      <c r="G142" s="58">
        <f t="shared" si="31"/>
        <v>297</v>
      </c>
      <c r="H142" s="58">
        <f t="shared" si="31"/>
        <v>0</v>
      </c>
      <c r="I142" s="58">
        <f t="shared" si="31"/>
        <v>0</v>
      </c>
      <c r="J142" s="62"/>
    </row>
    <row r="143" spans="1:10" s="8" customFormat="1" ht="25.5">
      <c r="A143" s="41">
        <v>136</v>
      </c>
      <c r="B143" s="55" t="s">
        <v>56</v>
      </c>
      <c r="C143" s="3">
        <v>813</v>
      </c>
      <c r="D143" s="4" t="s">
        <v>4</v>
      </c>
      <c r="E143" s="57" t="s">
        <v>190</v>
      </c>
      <c r="F143" s="57" t="s">
        <v>47</v>
      </c>
      <c r="G143" s="58">
        <v>297</v>
      </c>
      <c r="H143" s="58">
        <v>0</v>
      </c>
      <c r="I143" s="58">
        <v>0</v>
      </c>
      <c r="J143" s="62"/>
    </row>
    <row r="144" spans="1:10" ht="25.5">
      <c r="A144" s="42">
        <v>137</v>
      </c>
      <c r="B144" s="7" t="s">
        <v>66</v>
      </c>
      <c r="C144" s="3">
        <v>813</v>
      </c>
      <c r="D144" s="4" t="s">
        <v>4</v>
      </c>
      <c r="E144" s="4" t="s">
        <v>94</v>
      </c>
      <c r="F144" s="4"/>
      <c r="G144" s="46">
        <f>G145</f>
        <v>0</v>
      </c>
      <c r="H144" s="46">
        <f>H145</f>
        <v>10</v>
      </c>
      <c r="I144" s="46">
        <f>I145</f>
        <v>10</v>
      </c>
      <c r="J144" s="53"/>
    </row>
    <row r="145" spans="1:10" ht="76.5">
      <c r="A145" s="41">
        <v>138</v>
      </c>
      <c r="B145" s="7" t="s">
        <v>169</v>
      </c>
      <c r="C145" s="3">
        <v>813</v>
      </c>
      <c r="D145" s="4" t="s">
        <v>4</v>
      </c>
      <c r="E145" s="4" t="s">
        <v>133</v>
      </c>
      <c r="F145" s="4"/>
      <c r="G145" s="46">
        <f aca="true" t="shared" si="32" ref="G145:I146">G146</f>
        <v>0</v>
      </c>
      <c r="H145" s="46">
        <f t="shared" si="32"/>
        <v>10</v>
      </c>
      <c r="I145" s="46">
        <f t="shared" si="32"/>
        <v>10</v>
      </c>
      <c r="J145" s="53"/>
    </row>
    <row r="146" spans="1:10" ht="25.5">
      <c r="A146" s="41">
        <v>139</v>
      </c>
      <c r="B146" s="7" t="s">
        <v>108</v>
      </c>
      <c r="C146" s="3">
        <v>813</v>
      </c>
      <c r="D146" s="4" t="s">
        <v>4</v>
      </c>
      <c r="E146" s="4" t="s">
        <v>133</v>
      </c>
      <c r="F146" s="4" t="s">
        <v>61</v>
      </c>
      <c r="G146" s="46">
        <f t="shared" si="32"/>
        <v>0</v>
      </c>
      <c r="H146" s="46">
        <f t="shared" si="32"/>
        <v>10</v>
      </c>
      <c r="I146" s="46">
        <f t="shared" si="32"/>
        <v>10</v>
      </c>
      <c r="J146" s="53"/>
    </row>
    <row r="147" spans="1:10" ht="25.5">
      <c r="A147" s="42">
        <v>140</v>
      </c>
      <c r="B147" s="7" t="s">
        <v>56</v>
      </c>
      <c r="C147" s="3">
        <v>813</v>
      </c>
      <c r="D147" s="4" t="s">
        <v>4</v>
      </c>
      <c r="E147" s="4" t="s">
        <v>133</v>
      </c>
      <c r="F147" s="4" t="s">
        <v>47</v>
      </c>
      <c r="G147" s="58">
        <f>10-10</f>
        <v>0</v>
      </c>
      <c r="H147" s="58">
        <v>10</v>
      </c>
      <c r="I147" s="58">
        <v>10</v>
      </c>
      <c r="J147" s="53"/>
    </row>
    <row r="148" spans="1:10" ht="25.5">
      <c r="A148" s="41">
        <v>141</v>
      </c>
      <c r="B148" s="7" t="s">
        <v>142</v>
      </c>
      <c r="C148" s="3">
        <v>813</v>
      </c>
      <c r="D148" s="4" t="s">
        <v>4</v>
      </c>
      <c r="E148" s="4" t="s">
        <v>109</v>
      </c>
      <c r="F148" s="4"/>
      <c r="G148" s="46">
        <f>G149+G152+G155</f>
        <v>600</v>
      </c>
      <c r="H148" s="46">
        <f>H149+H152+H155</f>
        <v>21</v>
      </c>
      <c r="I148" s="46">
        <f>I149+I152+I155</f>
        <v>21</v>
      </c>
      <c r="J148" s="53"/>
    </row>
    <row r="149" spans="1:10" ht="69.75" customHeight="1">
      <c r="A149" s="41">
        <v>142</v>
      </c>
      <c r="B149" s="7" t="s">
        <v>144</v>
      </c>
      <c r="C149" s="3">
        <v>813</v>
      </c>
      <c r="D149" s="4" t="s">
        <v>4</v>
      </c>
      <c r="E149" s="4" t="s">
        <v>134</v>
      </c>
      <c r="F149" s="4"/>
      <c r="G149" s="46">
        <f aca="true" t="shared" si="33" ref="G149:I150">G150</f>
        <v>0</v>
      </c>
      <c r="H149" s="46">
        <f t="shared" si="33"/>
        <v>11</v>
      </c>
      <c r="I149" s="46">
        <f t="shared" si="33"/>
        <v>11</v>
      </c>
      <c r="J149" s="53"/>
    </row>
    <row r="150" spans="1:10" ht="25.5">
      <c r="A150" s="42">
        <v>143</v>
      </c>
      <c r="B150" s="7" t="s">
        <v>108</v>
      </c>
      <c r="C150" s="3">
        <v>813</v>
      </c>
      <c r="D150" s="4" t="s">
        <v>4</v>
      </c>
      <c r="E150" s="4" t="s">
        <v>134</v>
      </c>
      <c r="F150" s="4" t="s">
        <v>61</v>
      </c>
      <c r="G150" s="46">
        <f t="shared" si="33"/>
        <v>0</v>
      </c>
      <c r="H150" s="46">
        <f t="shared" si="33"/>
        <v>11</v>
      </c>
      <c r="I150" s="46">
        <f t="shared" si="33"/>
        <v>11</v>
      </c>
      <c r="J150" s="53"/>
    </row>
    <row r="151" spans="1:10" ht="25.5">
      <c r="A151" s="41">
        <v>144</v>
      </c>
      <c r="B151" s="7" t="s">
        <v>56</v>
      </c>
      <c r="C151" s="3">
        <v>813</v>
      </c>
      <c r="D151" s="4" t="s">
        <v>4</v>
      </c>
      <c r="E151" s="4" t="s">
        <v>134</v>
      </c>
      <c r="F151" s="4" t="s">
        <v>47</v>
      </c>
      <c r="G151" s="58">
        <f>11-11</f>
        <v>0</v>
      </c>
      <c r="H151" s="58">
        <v>11</v>
      </c>
      <c r="I151" s="58">
        <v>11</v>
      </c>
      <c r="J151" s="53"/>
    </row>
    <row r="152" spans="1:10" ht="66" customHeight="1">
      <c r="A152" s="41">
        <v>145</v>
      </c>
      <c r="B152" s="7" t="s">
        <v>170</v>
      </c>
      <c r="C152" s="3">
        <v>813</v>
      </c>
      <c r="D152" s="4" t="s">
        <v>4</v>
      </c>
      <c r="E152" s="4" t="s">
        <v>135</v>
      </c>
      <c r="F152" s="4"/>
      <c r="G152" s="46">
        <f aca="true" t="shared" si="34" ref="G152:I153">G153</f>
        <v>0</v>
      </c>
      <c r="H152" s="46">
        <f t="shared" si="34"/>
        <v>10</v>
      </c>
      <c r="I152" s="46">
        <f t="shared" si="34"/>
        <v>10</v>
      </c>
      <c r="J152" s="53"/>
    </row>
    <row r="153" spans="1:10" ht="25.5">
      <c r="A153" s="42">
        <v>146</v>
      </c>
      <c r="B153" s="7" t="s">
        <v>108</v>
      </c>
      <c r="C153" s="3">
        <v>813</v>
      </c>
      <c r="D153" s="4" t="s">
        <v>4</v>
      </c>
      <c r="E153" s="4" t="s">
        <v>135</v>
      </c>
      <c r="F153" s="4" t="s">
        <v>61</v>
      </c>
      <c r="G153" s="46">
        <f t="shared" si="34"/>
        <v>0</v>
      </c>
      <c r="H153" s="46">
        <f t="shared" si="34"/>
        <v>10</v>
      </c>
      <c r="I153" s="46">
        <f t="shared" si="34"/>
        <v>10</v>
      </c>
      <c r="J153" s="53"/>
    </row>
    <row r="154" spans="1:10" ht="25.5">
      <c r="A154" s="41">
        <v>147</v>
      </c>
      <c r="B154" s="7" t="s">
        <v>56</v>
      </c>
      <c r="C154" s="3">
        <v>813</v>
      </c>
      <c r="D154" s="4" t="s">
        <v>4</v>
      </c>
      <c r="E154" s="4" t="s">
        <v>135</v>
      </c>
      <c r="F154" s="4" t="s">
        <v>47</v>
      </c>
      <c r="G154" s="58">
        <f>10-10</f>
        <v>0</v>
      </c>
      <c r="H154" s="58">
        <v>10</v>
      </c>
      <c r="I154" s="58">
        <v>10</v>
      </c>
      <c r="J154" s="53"/>
    </row>
    <row r="155" spans="1:10" ht="82.5" customHeight="1">
      <c r="A155" s="41">
        <v>148</v>
      </c>
      <c r="B155" s="7" t="s">
        <v>164</v>
      </c>
      <c r="C155" s="3">
        <v>813</v>
      </c>
      <c r="D155" s="4" t="s">
        <v>4</v>
      </c>
      <c r="E155" s="4" t="s">
        <v>163</v>
      </c>
      <c r="F155" s="4"/>
      <c r="G155" s="58">
        <f aca="true" t="shared" si="35" ref="G155:I156">G156</f>
        <v>600</v>
      </c>
      <c r="H155" s="58">
        <f t="shared" si="35"/>
        <v>0</v>
      </c>
      <c r="I155" s="58">
        <f t="shared" si="35"/>
        <v>0</v>
      </c>
      <c r="J155" s="53"/>
    </row>
    <row r="156" spans="1:10" ht="25.5">
      <c r="A156" s="42">
        <v>149</v>
      </c>
      <c r="B156" s="7" t="s">
        <v>108</v>
      </c>
      <c r="C156" s="3">
        <v>813</v>
      </c>
      <c r="D156" s="4" t="s">
        <v>4</v>
      </c>
      <c r="E156" s="4" t="s">
        <v>163</v>
      </c>
      <c r="F156" s="4" t="s">
        <v>61</v>
      </c>
      <c r="G156" s="58">
        <f t="shared" si="35"/>
        <v>600</v>
      </c>
      <c r="H156" s="58">
        <f t="shared" si="35"/>
        <v>0</v>
      </c>
      <c r="I156" s="58">
        <f t="shared" si="35"/>
        <v>0</v>
      </c>
      <c r="J156" s="53"/>
    </row>
    <row r="157" spans="1:10" ht="25.5">
      <c r="A157" s="41">
        <v>150</v>
      </c>
      <c r="B157" s="7" t="s">
        <v>56</v>
      </c>
      <c r="C157" s="3">
        <v>813</v>
      </c>
      <c r="D157" s="4" t="s">
        <v>4</v>
      </c>
      <c r="E157" s="4" t="s">
        <v>163</v>
      </c>
      <c r="F157" s="4" t="s">
        <v>47</v>
      </c>
      <c r="G157" s="58">
        <v>600</v>
      </c>
      <c r="H157" s="58">
        <v>0</v>
      </c>
      <c r="I157" s="58">
        <v>0</v>
      </c>
      <c r="J157" s="53"/>
    </row>
    <row r="158" spans="1:10" ht="12.75">
      <c r="A158" s="41">
        <v>151</v>
      </c>
      <c r="B158" s="7" t="s">
        <v>25</v>
      </c>
      <c r="C158" s="3">
        <v>813</v>
      </c>
      <c r="D158" s="4" t="s">
        <v>4</v>
      </c>
      <c r="E158" s="4" t="s">
        <v>97</v>
      </c>
      <c r="F158" s="4"/>
      <c r="G158" s="46">
        <f>G159+G162+G165+G168+G171</f>
        <v>845</v>
      </c>
      <c r="H158" s="46">
        <f>H159+H162+H165+H168+H171</f>
        <v>40</v>
      </c>
      <c r="I158" s="46">
        <f>I159+I162+I165+I168+I171</f>
        <v>40</v>
      </c>
      <c r="J158" s="53"/>
    </row>
    <row r="159" spans="1:10" ht="66" customHeight="1">
      <c r="A159" s="42">
        <v>152</v>
      </c>
      <c r="B159" s="7" t="s">
        <v>165</v>
      </c>
      <c r="C159" s="3">
        <v>813</v>
      </c>
      <c r="D159" s="4" t="s">
        <v>4</v>
      </c>
      <c r="E159" s="4" t="s">
        <v>136</v>
      </c>
      <c r="F159" s="4"/>
      <c r="G159" s="46">
        <f aca="true" t="shared" si="36" ref="G159:I160">G160</f>
        <v>40</v>
      </c>
      <c r="H159" s="46">
        <f t="shared" si="36"/>
        <v>40</v>
      </c>
      <c r="I159" s="46">
        <f t="shared" si="36"/>
        <v>40</v>
      </c>
      <c r="J159" s="53"/>
    </row>
    <row r="160" spans="1:10" ht="44.25" customHeight="1">
      <c r="A160" s="41">
        <v>153</v>
      </c>
      <c r="B160" s="7" t="s">
        <v>33</v>
      </c>
      <c r="C160" s="3">
        <v>813</v>
      </c>
      <c r="D160" s="4" t="s">
        <v>4</v>
      </c>
      <c r="E160" s="4" t="s">
        <v>136</v>
      </c>
      <c r="F160" s="4" t="s">
        <v>44</v>
      </c>
      <c r="G160" s="46">
        <f t="shared" si="36"/>
        <v>40</v>
      </c>
      <c r="H160" s="46">
        <f t="shared" si="36"/>
        <v>40</v>
      </c>
      <c r="I160" s="46">
        <f t="shared" si="36"/>
        <v>40</v>
      </c>
      <c r="J160" s="53"/>
    </row>
    <row r="161" spans="1:10" ht="17.25" customHeight="1">
      <c r="A161" s="41">
        <v>154</v>
      </c>
      <c r="B161" s="7" t="s">
        <v>38</v>
      </c>
      <c r="C161" s="3">
        <v>813</v>
      </c>
      <c r="D161" s="4" t="s">
        <v>4</v>
      </c>
      <c r="E161" s="4" t="s">
        <v>136</v>
      </c>
      <c r="F161" s="4" t="s">
        <v>45</v>
      </c>
      <c r="G161" s="58">
        <v>40</v>
      </c>
      <c r="H161" s="58">
        <v>40</v>
      </c>
      <c r="I161" s="58">
        <v>40</v>
      </c>
      <c r="J161" s="53"/>
    </row>
    <row r="162" spans="1:10" ht="68.25" customHeight="1">
      <c r="A162" s="42">
        <v>155</v>
      </c>
      <c r="B162" s="7" t="s">
        <v>193</v>
      </c>
      <c r="C162" s="3">
        <v>813</v>
      </c>
      <c r="D162" s="4" t="s">
        <v>4</v>
      </c>
      <c r="E162" s="4" t="s">
        <v>192</v>
      </c>
      <c r="F162" s="4"/>
      <c r="G162" s="58">
        <f aca="true" t="shared" si="37" ref="G162:I163">G163</f>
        <v>684.3</v>
      </c>
      <c r="H162" s="58">
        <f t="shared" si="37"/>
        <v>0</v>
      </c>
      <c r="I162" s="58">
        <f t="shared" si="37"/>
        <v>0</v>
      </c>
      <c r="J162" s="53"/>
    </row>
    <row r="163" spans="1:10" ht="24.75" customHeight="1">
      <c r="A163" s="41">
        <v>156</v>
      </c>
      <c r="B163" s="7" t="s">
        <v>108</v>
      </c>
      <c r="C163" s="3">
        <v>813</v>
      </c>
      <c r="D163" s="4" t="s">
        <v>4</v>
      </c>
      <c r="E163" s="4" t="s">
        <v>192</v>
      </c>
      <c r="F163" s="4" t="s">
        <v>61</v>
      </c>
      <c r="G163" s="58">
        <f t="shared" si="37"/>
        <v>684.3</v>
      </c>
      <c r="H163" s="58">
        <f t="shared" si="37"/>
        <v>0</v>
      </c>
      <c r="I163" s="58">
        <f t="shared" si="37"/>
        <v>0</v>
      </c>
      <c r="J163" s="53"/>
    </row>
    <row r="164" spans="1:10" ht="29.25" customHeight="1">
      <c r="A164" s="41">
        <v>157</v>
      </c>
      <c r="B164" s="7" t="s">
        <v>56</v>
      </c>
      <c r="C164" s="3">
        <v>813</v>
      </c>
      <c r="D164" s="4" t="s">
        <v>4</v>
      </c>
      <c r="E164" s="4" t="s">
        <v>192</v>
      </c>
      <c r="F164" s="4" t="s">
        <v>47</v>
      </c>
      <c r="G164" s="58">
        <v>684.3</v>
      </c>
      <c r="H164" s="58">
        <v>0</v>
      </c>
      <c r="I164" s="58">
        <v>0</v>
      </c>
      <c r="J164" s="53"/>
    </row>
    <row r="165" spans="1:10" ht="63.75" customHeight="1">
      <c r="A165" s="42">
        <v>158</v>
      </c>
      <c r="B165" s="7" t="s">
        <v>195</v>
      </c>
      <c r="C165" s="3">
        <v>813</v>
      </c>
      <c r="D165" s="4" t="s">
        <v>4</v>
      </c>
      <c r="E165" s="4" t="s">
        <v>194</v>
      </c>
      <c r="F165" s="4"/>
      <c r="G165" s="58">
        <f aca="true" t="shared" si="38" ref="G165:I166">G166</f>
        <v>40.2</v>
      </c>
      <c r="H165" s="58">
        <f t="shared" si="38"/>
        <v>0</v>
      </c>
      <c r="I165" s="58">
        <f t="shared" si="38"/>
        <v>0</v>
      </c>
      <c r="J165" s="53"/>
    </row>
    <row r="166" spans="1:10" ht="25.5" customHeight="1">
      <c r="A166" s="41">
        <v>159</v>
      </c>
      <c r="B166" s="7" t="s">
        <v>108</v>
      </c>
      <c r="C166" s="3">
        <v>813</v>
      </c>
      <c r="D166" s="4" t="s">
        <v>4</v>
      </c>
      <c r="E166" s="4" t="s">
        <v>194</v>
      </c>
      <c r="F166" s="4" t="s">
        <v>61</v>
      </c>
      <c r="G166" s="58">
        <f t="shared" si="38"/>
        <v>40.2</v>
      </c>
      <c r="H166" s="58">
        <f t="shared" si="38"/>
        <v>0</v>
      </c>
      <c r="I166" s="58">
        <f t="shared" si="38"/>
        <v>0</v>
      </c>
      <c r="J166" s="53"/>
    </row>
    <row r="167" spans="1:10" ht="27" customHeight="1">
      <c r="A167" s="41">
        <v>160</v>
      </c>
      <c r="B167" s="7" t="s">
        <v>56</v>
      </c>
      <c r="C167" s="3">
        <v>813</v>
      </c>
      <c r="D167" s="4" t="s">
        <v>4</v>
      </c>
      <c r="E167" s="4" t="s">
        <v>194</v>
      </c>
      <c r="F167" s="4" t="s">
        <v>47</v>
      </c>
      <c r="G167" s="58">
        <v>40.2</v>
      </c>
      <c r="H167" s="58">
        <v>0</v>
      </c>
      <c r="I167" s="58">
        <v>0</v>
      </c>
      <c r="J167" s="53"/>
    </row>
    <row r="168" spans="1:10" ht="54.75" customHeight="1">
      <c r="A168" s="42">
        <v>161</v>
      </c>
      <c r="B168" s="7" t="s">
        <v>197</v>
      </c>
      <c r="C168" s="3">
        <v>813</v>
      </c>
      <c r="D168" s="4" t="s">
        <v>4</v>
      </c>
      <c r="E168" s="4" t="s">
        <v>196</v>
      </c>
      <c r="F168" s="4"/>
      <c r="G168" s="58">
        <f aca="true" t="shared" si="39" ref="G168:I169">G169</f>
        <v>40.2</v>
      </c>
      <c r="H168" s="58">
        <f t="shared" si="39"/>
        <v>0</v>
      </c>
      <c r="I168" s="58">
        <f t="shared" si="39"/>
        <v>0</v>
      </c>
      <c r="J168" s="53"/>
    </row>
    <row r="169" spans="1:10" ht="27" customHeight="1">
      <c r="A169" s="41">
        <v>162</v>
      </c>
      <c r="B169" s="7" t="s">
        <v>108</v>
      </c>
      <c r="C169" s="3">
        <v>813</v>
      </c>
      <c r="D169" s="4" t="s">
        <v>4</v>
      </c>
      <c r="E169" s="4" t="s">
        <v>196</v>
      </c>
      <c r="F169" s="4" t="s">
        <v>61</v>
      </c>
      <c r="G169" s="58">
        <f t="shared" si="39"/>
        <v>40.2</v>
      </c>
      <c r="H169" s="58">
        <f t="shared" si="39"/>
        <v>0</v>
      </c>
      <c r="I169" s="58">
        <f t="shared" si="39"/>
        <v>0</v>
      </c>
      <c r="J169" s="53"/>
    </row>
    <row r="170" spans="1:10" ht="26.25" customHeight="1">
      <c r="A170" s="41">
        <v>163</v>
      </c>
      <c r="B170" s="7" t="s">
        <v>56</v>
      </c>
      <c r="C170" s="3">
        <v>813</v>
      </c>
      <c r="D170" s="4" t="s">
        <v>4</v>
      </c>
      <c r="E170" s="4" t="s">
        <v>196</v>
      </c>
      <c r="F170" s="4" t="s">
        <v>47</v>
      </c>
      <c r="G170" s="58">
        <v>40.2</v>
      </c>
      <c r="H170" s="58">
        <v>0</v>
      </c>
      <c r="I170" s="58">
        <v>0</v>
      </c>
      <c r="J170" s="53"/>
    </row>
    <row r="171" spans="1:10" ht="66.75" customHeight="1">
      <c r="A171" s="42">
        <v>164</v>
      </c>
      <c r="B171" s="7" t="s">
        <v>199</v>
      </c>
      <c r="C171" s="3">
        <v>813</v>
      </c>
      <c r="D171" s="4" t="s">
        <v>4</v>
      </c>
      <c r="E171" s="4" t="s">
        <v>198</v>
      </c>
      <c r="F171" s="4"/>
      <c r="G171" s="58">
        <f aca="true" t="shared" si="40" ref="G171:I172">G172</f>
        <v>40.3</v>
      </c>
      <c r="H171" s="58">
        <f t="shared" si="40"/>
        <v>0</v>
      </c>
      <c r="I171" s="58">
        <f t="shared" si="40"/>
        <v>0</v>
      </c>
      <c r="J171" s="53"/>
    </row>
    <row r="172" spans="1:10" ht="24.75" customHeight="1">
      <c r="A172" s="41">
        <v>165</v>
      </c>
      <c r="B172" s="7" t="s">
        <v>108</v>
      </c>
      <c r="C172" s="3">
        <v>813</v>
      </c>
      <c r="D172" s="4" t="s">
        <v>4</v>
      </c>
      <c r="E172" s="4" t="s">
        <v>198</v>
      </c>
      <c r="F172" s="4" t="s">
        <v>61</v>
      </c>
      <c r="G172" s="58">
        <f t="shared" si="40"/>
        <v>40.3</v>
      </c>
      <c r="H172" s="58">
        <f t="shared" si="40"/>
        <v>0</v>
      </c>
      <c r="I172" s="58">
        <f t="shared" si="40"/>
        <v>0</v>
      </c>
      <c r="J172" s="53"/>
    </row>
    <row r="173" spans="1:10" ht="29.25" customHeight="1">
      <c r="A173" s="41">
        <v>166</v>
      </c>
      <c r="B173" s="7" t="s">
        <v>56</v>
      </c>
      <c r="C173" s="3">
        <v>813</v>
      </c>
      <c r="D173" s="4" t="s">
        <v>4</v>
      </c>
      <c r="E173" s="4" t="s">
        <v>198</v>
      </c>
      <c r="F173" s="4" t="s">
        <v>47</v>
      </c>
      <c r="G173" s="58">
        <v>40.3</v>
      </c>
      <c r="H173" s="58">
        <v>0</v>
      </c>
      <c r="I173" s="58">
        <v>0</v>
      </c>
      <c r="J173" s="53"/>
    </row>
    <row r="174" spans="1:10" ht="29.25" customHeight="1">
      <c r="A174" s="42">
        <v>167</v>
      </c>
      <c r="B174" s="7" t="s">
        <v>203</v>
      </c>
      <c r="C174" s="3">
        <v>813</v>
      </c>
      <c r="D174" s="4" t="s">
        <v>4</v>
      </c>
      <c r="E174" s="4" t="s">
        <v>200</v>
      </c>
      <c r="F174" s="4"/>
      <c r="G174" s="58">
        <f aca="true" t="shared" si="41" ref="G174:I177">G175</f>
        <v>8</v>
      </c>
      <c r="H174" s="58">
        <f t="shared" si="41"/>
        <v>7</v>
      </c>
      <c r="I174" s="58">
        <f t="shared" si="41"/>
        <v>0</v>
      </c>
      <c r="J174" s="53"/>
    </row>
    <row r="175" spans="1:10" ht="14.25" customHeight="1">
      <c r="A175" s="41">
        <v>168</v>
      </c>
      <c r="B175" s="7" t="s">
        <v>25</v>
      </c>
      <c r="C175" s="3">
        <v>813</v>
      </c>
      <c r="D175" s="4" t="s">
        <v>4</v>
      </c>
      <c r="E175" s="4" t="s">
        <v>201</v>
      </c>
      <c r="F175" s="4"/>
      <c r="G175" s="58">
        <f t="shared" si="41"/>
        <v>8</v>
      </c>
      <c r="H175" s="58">
        <f t="shared" si="41"/>
        <v>7</v>
      </c>
      <c r="I175" s="58">
        <f t="shared" si="41"/>
        <v>0</v>
      </c>
      <c r="J175" s="53"/>
    </row>
    <row r="176" spans="1:10" ht="57.75" customHeight="1">
      <c r="A176" s="41">
        <v>169</v>
      </c>
      <c r="B176" s="7" t="s">
        <v>204</v>
      </c>
      <c r="C176" s="3">
        <v>813</v>
      </c>
      <c r="D176" s="4" t="s">
        <v>4</v>
      </c>
      <c r="E176" s="4" t="s">
        <v>202</v>
      </c>
      <c r="F176" s="4"/>
      <c r="G176" s="58">
        <f t="shared" si="41"/>
        <v>8</v>
      </c>
      <c r="H176" s="58">
        <f t="shared" si="41"/>
        <v>7</v>
      </c>
      <c r="I176" s="58">
        <f t="shared" si="41"/>
        <v>0</v>
      </c>
      <c r="J176" s="53"/>
    </row>
    <row r="177" spans="1:10" ht="29.25" customHeight="1">
      <c r="A177" s="42">
        <v>170</v>
      </c>
      <c r="B177" s="7" t="s">
        <v>108</v>
      </c>
      <c r="C177" s="3">
        <v>813</v>
      </c>
      <c r="D177" s="4" t="s">
        <v>4</v>
      </c>
      <c r="E177" s="4" t="s">
        <v>202</v>
      </c>
      <c r="F177" s="4" t="s">
        <v>61</v>
      </c>
      <c r="G177" s="58">
        <f t="shared" si="41"/>
        <v>8</v>
      </c>
      <c r="H177" s="58">
        <f t="shared" si="41"/>
        <v>7</v>
      </c>
      <c r="I177" s="58">
        <f t="shared" si="41"/>
        <v>0</v>
      </c>
      <c r="J177" s="53"/>
    </row>
    <row r="178" spans="1:11" ht="29.25" customHeight="1">
      <c r="A178" s="41">
        <v>171</v>
      </c>
      <c r="B178" s="7" t="s">
        <v>56</v>
      </c>
      <c r="C178" s="3">
        <v>813</v>
      </c>
      <c r="D178" s="4" t="s">
        <v>4</v>
      </c>
      <c r="E178" s="4" t="s">
        <v>202</v>
      </c>
      <c r="F178" s="4" t="s">
        <v>47</v>
      </c>
      <c r="G178" s="58">
        <v>8</v>
      </c>
      <c r="H178" s="58">
        <v>7</v>
      </c>
      <c r="I178" s="58">
        <v>0</v>
      </c>
      <c r="J178" s="53"/>
      <c r="K178" s="83"/>
    </row>
    <row r="179" spans="1:10" ht="12.75">
      <c r="A179" s="41">
        <v>172</v>
      </c>
      <c r="B179" s="17" t="s">
        <v>75</v>
      </c>
      <c r="C179" s="25">
        <v>813</v>
      </c>
      <c r="D179" s="18" t="s">
        <v>43</v>
      </c>
      <c r="E179" s="18"/>
      <c r="F179" s="18"/>
      <c r="G179" s="45">
        <f aca="true" t="shared" si="42" ref="G179:I180">G180</f>
        <v>3023.3999999999996</v>
      </c>
      <c r="H179" s="45">
        <f t="shared" si="42"/>
        <v>3023.3999999999996</v>
      </c>
      <c r="I179" s="45">
        <f t="shared" si="42"/>
        <v>3023.3999999999996</v>
      </c>
      <c r="J179" s="60"/>
    </row>
    <row r="180" spans="1:10" s="8" customFormat="1" ht="38.25">
      <c r="A180" s="42">
        <v>173</v>
      </c>
      <c r="B180" s="11" t="s">
        <v>103</v>
      </c>
      <c r="C180" s="3">
        <v>813</v>
      </c>
      <c r="D180" s="4" t="s">
        <v>43</v>
      </c>
      <c r="E180" s="4" t="s">
        <v>95</v>
      </c>
      <c r="F180" s="4"/>
      <c r="G180" s="46">
        <f t="shared" si="42"/>
        <v>3023.3999999999996</v>
      </c>
      <c r="H180" s="46">
        <f t="shared" si="42"/>
        <v>3023.3999999999996</v>
      </c>
      <c r="I180" s="46">
        <f t="shared" si="42"/>
        <v>3023.3999999999996</v>
      </c>
      <c r="J180" s="61"/>
    </row>
    <row r="181" spans="1:10" s="5" customFormat="1" ht="25.5">
      <c r="A181" s="41">
        <v>174</v>
      </c>
      <c r="B181" s="7" t="s">
        <v>166</v>
      </c>
      <c r="C181" s="3">
        <v>813</v>
      </c>
      <c r="D181" s="4" t="s">
        <v>43</v>
      </c>
      <c r="E181" s="4" t="s">
        <v>94</v>
      </c>
      <c r="F181" s="4"/>
      <c r="G181" s="46">
        <f>G182+G185</f>
        <v>3023.3999999999996</v>
      </c>
      <c r="H181" s="46">
        <f>H182+H185</f>
        <v>3023.3999999999996</v>
      </c>
      <c r="I181" s="46">
        <f>I182+I185</f>
        <v>3023.3999999999996</v>
      </c>
      <c r="J181" s="53"/>
    </row>
    <row r="182" spans="1:10" s="5" customFormat="1" ht="89.25">
      <c r="A182" s="41">
        <v>175</v>
      </c>
      <c r="B182" s="7" t="s">
        <v>167</v>
      </c>
      <c r="C182" s="3">
        <v>813</v>
      </c>
      <c r="D182" s="4" t="s">
        <v>43</v>
      </c>
      <c r="E182" s="4" t="s">
        <v>119</v>
      </c>
      <c r="F182" s="4"/>
      <c r="G182" s="46">
        <f aca="true" t="shared" si="43" ref="G182:I183">G183</f>
        <v>2123.7</v>
      </c>
      <c r="H182" s="46">
        <f t="shared" si="43"/>
        <v>2123.7</v>
      </c>
      <c r="I182" s="46">
        <f t="shared" si="43"/>
        <v>2123.7</v>
      </c>
      <c r="J182" s="53"/>
    </row>
    <row r="183" spans="1:10" s="5" customFormat="1" ht="45" customHeight="1">
      <c r="A183" s="42">
        <v>176</v>
      </c>
      <c r="B183" s="7" t="s">
        <v>33</v>
      </c>
      <c r="C183" s="3">
        <v>813</v>
      </c>
      <c r="D183" s="4" t="s">
        <v>43</v>
      </c>
      <c r="E183" s="4" t="s">
        <v>119</v>
      </c>
      <c r="F183" s="4" t="s">
        <v>44</v>
      </c>
      <c r="G183" s="46">
        <f t="shared" si="43"/>
        <v>2123.7</v>
      </c>
      <c r="H183" s="46">
        <f t="shared" si="43"/>
        <v>2123.7</v>
      </c>
      <c r="I183" s="46">
        <f t="shared" si="43"/>
        <v>2123.7</v>
      </c>
      <c r="J183" s="53"/>
    </row>
    <row r="184" spans="1:10" s="5" customFormat="1" ht="12.75">
      <c r="A184" s="41">
        <v>177</v>
      </c>
      <c r="B184" s="7" t="s">
        <v>38</v>
      </c>
      <c r="C184" s="3">
        <v>813</v>
      </c>
      <c r="D184" s="4" t="s">
        <v>43</v>
      </c>
      <c r="E184" s="4" t="s">
        <v>119</v>
      </c>
      <c r="F184" s="4" t="s">
        <v>45</v>
      </c>
      <c r="G184" s="46">
        <v>2123.7</v>
      </c>
      <c r="H184" s="46">
        <v>2123.7</v>
      </c>
      <c r="I184" s="46">
        <v>2123.7</v>
      </c>
      <c r="J184" s="53"/>
    </row>
    <row r="185" spans="1:10" s="5" customFormat="1" ht="63.75">
      <c r="A185" s="41">
        <v>178</v>
      </c>
      <c r="B185" s="7" t="s">
        <v>168</v>
      </c>
      <c r="C185" s="3">
        <v>813</v>
      </c>
      <c r="D185" s="4" t="s">
        <v>43</v>
      </c>
      <c r="E185" s="4" t="s">
        <v>137</v>
      </c>
      <c r="F185" s="4"/>
      <c r="G185" s="46">
        <f aca="true" t="shared" si="44" ref="G185:I186">G186</f>
        <v>899.7</v>
      </c>
      <c r="H185" s="46">
        <f t="shared" si="44"/>
        <v>899.7</v>
      </c>
      <c r="I185" s="46">
        <f t="shared" si="44"/>
        <v>899.7</v>
      </c>
      <c r="J185" s="53"/>
    </row>
    <row r="186" spans="1:10" ht="43.5" customHeight="1">
      <c r="A186" s="42">
        <v>179</v>
      </c>
      <c r="B186" s="15" t="s">
        <v>33</v>
      </c>
      <c r="C186" s="3">
        <v>813</v>
      </c>
      <c r="D186" s="4" t="s">
        <v>43</v>
      </c>
      <c r="E186" s="4" t="s">
        <v>137</v>
      </c>
      <c r="F186" s="4" t="s">
        <v>44</v>
      </c>
      <c r="G186" s="46">
        <f t="shared" si="44"/>
        <v>899.7</v>
      </c>
      <c r="H186" s="46">
        <f t="shared" si="44"/>
        <v>899.7</v>
      </c>
      <c r="I186" s="46">
        <f t="shared" si="44"/>
        <v>899.7</v>
      </c>
      <c r="J186" s="53"/>
    </row>
    <row r="187" spans="1:10" ht="12.75">
      <c r="A187" s="41">
        <v>180</v>
      </c>
      <c r="B187" s="15" t="s">
        <v>38</v>
      </c>
      <c r="C187" s="3">
        <v>813</v>
      </c>
      <c r="D187" s="4" t="s">
        <v>43</v>
      </c>
      <c r="E187" s="4" t="s">
        <v>137</v>
      </c>
      <c r="F187" s="4" t="s">
        <v>45</v>
      </c>
      <c r="G187" s="58">
        <v>899.7</v>
      </c>
      <c r="H187" s="58">
        <v>899.7</v>
      </c>
      <c r="I187" s="58">
        <v>899.7</v>
      </c>
      <c r="J187" s="53"/>
    </row>
    <row r="188" spans="1:10" ht="12.75">
      <c r="A188" s="41">
        <v>181</v>
      </c>
      <c r="B188" s="78" t="s">
        <v>186</v>
      </c>
      <c r="C188" s="79">
        <v>813</v>
      </c>
      <c r="D188" s="16" t="s">
        <v>181</v>
      </c>
      <c r="E188" s="16"/>
      <c r="F188" s="16"/>
      <c r="G188" s="77">
        <f aca="true" t="shared" si="45" ref="G188:I192">G189</f>
        <v>32.8</v>
      </c>
      <c r="H188" s="77">
        <f t="shared" si="45"/>
        <v>0</v>
      </c>
      <c r="I188" s="77">
        <f t="shared" si="45"/>
        <v>0</v>
      </c>
      <c r="J188" s="53"/>
    </row>
    <row r="189" spans="1:10" ht="12.75">
      <c r="A189" s="42">
        <v>182</v>
      </c>
      <c r="B189" s="80" t="s">
        <v>182</v>
      </c>
      <c r="C189" s="81">
        <v>813</v>
      </c>
      <c r="D189" s="18" t="s">
        <v>183</v>
      </c>
      <c r="E189" s="18"/>
      <c r="F189" s="18"/>
      <c r="G189" s="68">
        <f t="shared" si="45"/>
        <v>32.8</v>
      </c>
      <c r="H189" s="68">
        <f t="shared" si="45"/>
        <v>0</v>
      </c>
      <c r="I189" s="68">
        <f t="shared" si="45"/>
        <v>0</v>
      </c>
      <c r="J189" s="53"/>
    </row>
    <row r="190" spans="1:10" ht="12.75">
      <c r="A190" s="41">
        <v>183</v>
      </c>
      <c r="B190" s="55" t="s">
        <v>28</v>
      </c>
      <c r="C190" s="82">
        <v>813</v>
      </c>
      <c r="D190" s="4" t="s">
        <v>183</v>
      </c>
      <c r="E190" s="20">
        <v>9600000000</v>
      </c>
      <c r="F190" s="4"/>
      <c r="G190" s="58">
        <f t="shared" si="45"/>
        <v>32.8</v>
      </c>
      <c r="H190" s="58">
        <f t="shared" si="45"/>
        <v>0</v>
      </c>
      <c r="I190" s="58">
        <f t="shared" si="45"/>
        <v>0</v>
      </c>
      <c r="J190" s="53"/>
    </row>
    <row r="191" spans="1:10" ht="12.75">
      <c r="A191" s="41">
        <v>184</v>
      </c>
      <c r="B191" s="55" t="s">
        <v>184</v>
      </c>
      <c r="C191" s="82">
        <v>813</v>
      </c>
      <c r="D191" s="4" t="s">
        <v>183</v>
      </c>
      <c r="E191" s="20">
        <v>9610000000</v>
      </c>
      <c r="F191" s="4"/>
      <c r="G191" s="58">
        <f t="shared" si="45"/>
        <v>32.8</v>
      </c>
      <c r="H191" s="58">
        <f t="shared" si="45"/>
        <v>0</v>
      </c>
      <c r="I191" s="58">
        <f t="shared" si="45"/>
        <v>0</v>
      </c>
      <c r="J191" s="53"/>
    </row>
    <row r="192" spans="1:10" ht="38.25">
      <c r="A192" s="42">
        <v>185</v>
      </c>
      <c r="B192" s="55" t="s">
        <v>187</v>
      </c>
      <c r="C192" s="82">
        <v>813</v>
      </c>
      <c r="D192" s="4" t="s">
        <v>183</v>
      </c>
      <c r="E192" s="4" t="s">
        <v>185</v>
      </c>
      <c r="F192" s="4"/>
      <c r="G192" s="58">
        <f t="shared" si="45"/>
        <v>32.8</v>
      </c>
      <c r="H192" s="58">
        <f t="shared" si="45"/>
        <v>0</v>
      </c>
      <c r="I192" s="58">
        <f t="shared" si="45"/>
        <v>0</v>
      </c>
      <c r="J192" s="53"/>
    </row>
    <row r="193" spans="1:10" ht="25.5">
      <c r="A193" s="41">
        <v>186</v>
      </c>
      <c r="B193" s="55" t="s">
        <v>108</v>
      </c>
      <c r="C193" s="82">
        <v>813</v>
      </c>
      <c r="D193" s="4" t="s">
        <v>183</v>
      </c>
      <c r="E193" s="4" t="s">
        <v>185</v>
      </c>
      <c r="F193" s="4" t="s">
        <v>61</v>
      </c>
      <c r="G193" s="58">
        <f>G194</f>
        <v>32.8</v>
      </c>
      <c r="H193" s="58">
        <f>H194</f>
        <v>0</v>
      </c>
      <c r="I193" s="58">
        <f>I194</f>
        <v>0</v>
      </c>
      <c r="J193" s="53"/>
    </row>
    <row r="194" spans="1:10" ht="25.5">
      <c r="A194" s="41">
        <v>187</v>
      </c>
      <c r="B194" s="55" t="s">
        <v>56</v>
      </c>
      <c r="C194" s="82">
        <v>813</v>
      </c>
      <c r="D194" s="4" t="s">
        <v>183</v>
      </c>
      <c r="E194" s="4" t="s">
        <v>185</v>
      </c>
      <c r="F194" s="4" t="s">
        <v>47</v>
      </c>
      <c r="G194" s="58">
        <v>32.8</v>
      </c>
      <c r="H194" s="58">
        <v>0</v>
      </c>
      <c r="I194" s="58">
        <v>0</v>
      </c>
      <c r="J194" s="53"/>
    </row>
    <row r="195" spans="1:10" ht="12.75">
      <c r="A195" s="42">
        <v>188</v>
      </c>
      <c r="B195" s="22" t="s">
        <v>152</v>
      </c>
      <c r="C195" s="23">
        <v>813</v>
      </c>
      <c r="D195" s="16" t="s">
        <v>147</v>
      </c>
      <c r="E195" s="16"/>
      <c r="F195" s="16"/>
      <c r="G195" s="77">
        <f aca="true" t="shared" si="46" ref="G195:I199">G196</f>
        <v>56</v>
      </c>
      <c r="H195" s="77">
        <f t="shared" si="46"/>
        <v>56</v>
      </c>
      <c r="I195" s="77">
        <f t="shared" si="46"/>
        <v>56</v>
      </c>
      <c r="J195" s="53"/>
    </row>
    <row r="196" spans="1:10" ht="12.75">
      <c r="A196" s="41">
        <v>189</v>
      </c>
      <c r="B196" s="17" t="s">
        <v>153</v>
      </c>
      <c r="C196" s="25">
        <v>813</v>
      </c>
      <c r="D196" s="18" t="s">
        <v>148</v>
      </c>
      <c r="E196" s="18"/>
      <c r="F196" s="18"/>
      <c r="G196" s="68">
        <f t="shared" si="46"/>
        <v>56</v>
      </c>
      <c r="H196" s="68">
        <f t="shared" si="46"/>
        <v>56</v>
      </c>
      <c r="I196" s="68">
        <f t="shared" si="46"/>
        <v>56</v>
      </c>
      <c r="J196" s="53"/>
    </row>
    <row r="197" spans="1:10" ht="12.75">
      <c r="A197" s="41">
        <v>190</v>
      </c>
      <c r="B197" s="15" t="s">
        <v>28</v>
      </c>
      <c r="C197" s="3">
        <v>813</v>
      </c>
      <c r="D197" s="4" t="s">
        <v>148</v>
      </c>
      <c r="E197" s="4" t="s">
        <v>80</v>
      </c>
      <c r="F197" s="4"/>
      <c r="G197" s="58">
        <f t="shared" si="46"/>
        <v>56</v>
      </c>
      <c r="H197" s="58">
        <f t="shared" si="46"/>
        <v>56</v>
      </c>
      <c r="I197" s="58">
        <f t="shared" si="46"/>
        <v>56</v>
      </c>
      <c r="J197" s="53"/>
    </row>
    <row r="198" spans="1:10" ht="12.75">
      <c r="A198" s="42">
        <v>191</v>
      </c>
      <c r="B198" s="15" t="s">
        <v>64</v>
      </c>
      <c r="C198" s="3">
        <v>813</v>
      </c>
      <c r="D198" s="4" t="s">
        <v>148</v>
      </c>
      <c r="E198" s="4" t="s">
        <v>81</v>
      </c>
      <c r="F198" s="4"/>
      <c r="G198" s="58">
        <f t="shared" si="46"/>
        <v>56</v>
      </c>
      <c r="H198" s="58">
        <f t="shared" si="46"/>
        <v>56</v>
      </c>
      <c r="I198" s="58">
        <f t="shared" si="46"/>
        <v>56</v>
      </c>
      <c r="J198" s="53"/>
    </row>
    <row r="199" spans="1:10" ht="31.5" customHeight="1">
      <c r="A199" s="41">
        <v>192</v>
      </c>
      <c r="B199" s="15" t="s">
        <v>154</v>
      </c>
      <c r="C199" s="3">
        <v>813</v>
      </c>
      <c r="D199" s="4" t="s">
        <v>148</v>
      </c>
      <c r="E199" s="4" t="s">
        <v>149</v>
      </c>
      <c r="F199" s="4"/>
      <c r="G199" s="58">
        <f t="shared" si="46"/>
        <v>56</v>
      </c>
      <c r="H199" s="58">
        <f t="shared" si="46"/>
        <v>56</v>
      </c>
      <c r="I199" s="58">
        <f t="shared" si="46"/>
        <v>56</v>
      </c>
      <c r="J199" s="53"/>
    </row>
    <row r="200" spans="1:10" ht="12.75">
      <c r="A200" s="41">
        <v>193</v>
      </c>
      <c r="B200" s="15" t="s">
        <v>155</v>
      </c>
      <c r="C200" s="3">
        <v>813</v>
      </c>
      <c r="D200" s="4" t="s">
        <v>148</v>
      </c>
      <c r="E200" s="4" t="s">
        <v>149</v>
      </c>
      <c r="F200" s="4" t="s">
        <v>150</v>
      </c>
      <c r="G200" s="58">
        <f>G201</f>
        <v>56</v>
      </c>
      <c r="H200" s="58">
        <f>H201</f>
        <v>56</v>
      </c>
      <c r="I200" s="58">
        <f>I201</f>
        <v>56</v>
      </c>
      <c r="J200" s="53"/>
    </row>
    <row r="201" spans="1:10" ht="12.75">
      <c r="A201" s="42">
        <v>194</v>
      </c>
      <c r="B201" s="15" t="s">
        <v>156</v>
      </c>
      <c r="C201" s="3">
        <v>813</v>
      </c>
      <c r="D201" s="4" t="s">
        <v>148</v>
      </c>
      <c r="E201" s="4" t="s">
        <v>149</v>
      </c>
      <c r="F201" s="4" t="s">
        <v>151</v>
      </c>
      <c r="G201" s="58">
        <v>56</v>
      </c>
      <c r="H201" s="58">
        <v>56</v>
      </c>
      <c r="I201" s="58">
        <v>56</v>
      </c>
      <c r="J201" s="53"/>
    </row>
    <row r="202" spans="1:10" s="6" customFormat="1" ht="17.25" customHeight="1">
      <c r="A202" s="41">
        <v>195</v>
      </c>
      <c r="B202" s="48" t="s">
        <v>100</v>
      </c>
      <c r="C202" s="23">
        <v>813</v>
      </c>
      <c r="D202" s="16" t="s">
        <v>98</v>
      </c>
      <c r="E202" s="49"/>
      <c r="F202" s="16"/>
      <c r="G202" s="50">
        <f>G203</f>
        <v>584.3</v>
      </c>
      <c r="H202" s="50">
        <f aca="true" t="shared" si="47" ref="G202:I207">H203</f>
        <v>584.3</v>
      </c>
      <c r="I202" s="50">
        <f t="shared" si="47"/>
        <v>584.3</v>
      </c>
      <c r="J202" s="53"/>
    </row>
    <row r="203" spans="1:10" s="10" customFormat="1" ht="14.25" customHeight="1">
      <c r="A203" s="41">
        <v>196</v>
      </c>
      <c r="B203" s="30" t="s">
        <v>101</v>
      </c>
      <c r="C203" s="25">
        <v>813</v>
      </c>
      <c r="D203" s="18" t="s">
        <v>99</v>
      </c>
      <c r="E203" s="51"/>
      <c r="F203" s="18"/>
      <c r="G203" s="52">
        <f>G204</f>
        <v>584.3</v>
      </c>
      <c r="H203" s="52">
        <f t="shared" si="47"/>
        <v>584.3</v>
      </c>
      <c r="I203" s="52">
        <f t="shared" si="47"/>
        <v>584.3</v>
      </c>
      <c r="J203" s="59"/>
    </row>
    <row r="204" spans="1:10" ht="25.5">
      <c r="A204" s="42">
        <v>197</v>
      </c>
      <c r="B204" s="19" t="s">
        <v>26</v>
      </c>
      <c r="C204" s="3">
        <v>813</v>
      </c>
      <c r="D204" s="4" t="s">
        <v>99</v>
      </c>
      <c r="E204" s="20" t="s">
        <v>84</v>
      </c>
      <c r="F204" s="4"/>
      <c r="G204" s="47">
        <f t="shared" si="47"/>
        <v>584.3</v>
      </c>
      <c r="H204" s="47">
        <f t="shared" si="47"/>
        <v>584.3</v>
      </c>
      <c r="I204" s="47">
        <f t="shared" si="47"/>
        <v>584.3</v>
      </c>
      <c r="J204" s="53"/>
    </row>
    <row r="205" spans="1:10" ht="26.25" customHeight="1">
      <c r="A205" s="41">
        <v>198</v>
      </c>
      <c r="B205" s="19" t="s">
        <v>116</v>
      </c>
      <c r="C205" s="3">
        <v>813</v>
      </c>
      <c r="D205" s="4" t="s">
        <v>99</v>
      </c>
      <c r="E205" s="20" t="s">
        <v>85</v>
      </c>
      <c r="F205" s="4"/>
      <c r="G205" s="47">
        <f t="shared" si="47"/>
        <v>584.3</v>
      </c>
      <c r="H205" s="47">
        <f t="shared" si="47"/>
        <v>584.3</v>
      </c>
      <c r="I205" s="47">
        <f t="shared" si="47"/>
        <v>584.3</v>
      </c>
      <c r="J205" s="53"/>
    </row>
    <row r="206" spans="1:10" ht="38.25">
      <c r="A206" s="41">
        <v>199</v>
      </c>
      <c r="B206" s="19" t="s">
        <v>115</v>
      </c>
      <c r="C206" s="3">
        <v>813</v>
      </c>
      <c r="D206" s="4" t="s">
        <v>99</v>
      </c>
      <c r="E206" s="20" t="s">
        <v>138</v>
      </c>
      <c r="F206" s="4"/>
      <c r="G206" s="47">
        <f t="shared" si="47"/>
        <v>584.3</v>
      </c>
      <c r="H206" s="47">
        <f t="shared" si="47"/>
        <v>584.3</v>
      </c>
      <c r="I206" s="47">
        <f t="shared" si="47"/>
        <v>584.3</v>
      </c>
      <c r="J206" s="53"/>
    </row>
    <row r="207" spans="1:10" ht="12.75">
      <c r="A207" s="42">
        <v>200</v>
      </c>
      <c r="B207" s="19" t="s">
        <v>51</v>
      </c>
      <c r="C207" s="3">
        <v>813</v>
      </c>
      <c r="D207" s="4" t="s">
        <v>99</v>
      </c>
      <c r="E207" s="20" t="s">
        <v>138</v>
      </c>
      <c r="F207" s="4" t="s">
        <v>63</v>
      </c>
      <c r="G207" s="47">
        <f t="shared" si="47"/>
        <v>584.3</v>
      </c>
      <c r="H207" s="47">
        <f t="shared" si="47"/>
        <v>584.3</v>
      </c>
      <c r="I207" s="47">
        <f t="shared" si="47"/>
        <v>584.3</v>
      </c>
      <c r="J207" s="53"/>
    </row>
    <row r="208" spans="1:10" ht="16.5" customHeight="1">
      <c r="A208" s="41">
        <v>201</v>
      </c>
      <c r="B208" s="19" t="s">
        <v>27</v>
      </c>
      <c r="C208" s="3">
        <v>813</v>
      </c>
      <c r="D208" s="4" t="s">
        <v>99</v>
      </c>
      <c r="E208" s="20" t="s">
        <v>138</v>
      </c>
      <c r="F208" s="4" t="s">
        <v>62</v>
      </c>
      <c r="G208" s="64">
        <v>584.3</v>
      </c>
      <c r="H208" s="64">
        <v>584.3</v>
      </c>
      <c r="I208" s="64">
        <v>584.3</v>
      </c>
      <c r="J208" s="53"/>
    </row>
    <row r="209" spans="1:10" s="6" customFormat="1" ht="15" customHeight="1">
      <c r="A209" s="41">
        <v>202</v>
      </c>
      <c r="B209" s="48" t="s">
        <v>96</v>
      </c>
      <c r="C209" s="23"/>
      <c r="D209" s="16"/>
      <c r="E209" s="49"/>
      <c r="F209" s="16"/>
      <c r="G209" s="50"/>
      <c r="H209" s="50">
        <v>309.8</v>
      </c>
      <c r="I209" s="50">
        <v>622.4</v>
      </c>
      <c r="J209" s="75"/>
    </row>
    <row r="210" spans="1:11" ht="15" customHeight="1">
      <c r="A210" s="42">
        <v>203</v>
      </c>
      <c r="B210" s="38" t="s">
        <v>57</v>
      </c>
      <c r="C210" s="3"/>
      <c r="D210" s="16"/>
      <c r="E210" s="39"/>
      <c r="F210" s="16"/>
      <c r="G210" s="44">
        <f>G8+G209</f>
        <v>20207</v>
      </c>
      <c r="H210" s="44">
        <f>H8+H209</f>
        <v>12817.499999999996</v>
      </c>
      <c r="I210" s="44">
        <f>I8+I209</f>
        <v>12877.799999999997</v>
      </c>
      <c r="J210" s="76"/>
      <c r="K210" s="36"/>
    </row>
  </sheetData>
  <sheetProtection/>
  <mergeCells count="3">
    <mergeCell ref="A4:I4"/>
    <mergeCell ref="E2:I2"/>
    <mergeCell ref="E1:I1"/>
  </mergeCells>
  <printOptions/>
  <pageMargins left="0.25" right="0.25" top="0.75" bottom="0.75" header="0.3" footer="0.3"/>
  <pageSetup fitToHeight="0"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Пользователь Windows</cp:lastModifiedBy>
  <cp:lastPrinted>2023-12-19T02:58:06Z</cp:lastPrinted>
  <dcterms:created xsi:type="dcterms:W3CDTF">2007-10-11T12:08:51Z</dcterms:created>
  <dcterms:modified xsi:type="dcterms:W3CDTF">2023-12-19T03:00:13Z</dcterms:modified>
  <cp:category/>
  <cp:version/>
  <cp:contentType/>
  <cp:contentStatus/>
</cp:coreProperties>
</file>