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<sst xmlns="http://schemas.openxmlformats.org/spreadsheetml/2006/main" count="470" uniqueCount="112">
  <si>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</si>
  <si>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</si>
  <si>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</si>
  <si>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</si>
  <si>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</si>
  <si>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</si>
  <si>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</si>
  <si>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</si>
  <si>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</si>
  <si>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</si>
  <si>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</si>
  <si>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</si>
  <si>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</si>
  <si>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</si>
  <si>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</si>
  <si>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</si>
  <si>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</si>
  <si>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</si>
  <si>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</si>
  <si>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</si>
  <si>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</si>
  <si>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</si>
  <si>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</si>
  <si>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</si>
  <si>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</si>
  <si>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</si>
  <si>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822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</si>
  <si>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</si>
  <si>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</si>
  <si>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</si>
  <si>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</si>
  <si>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</si>
  <si>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</si>
  <si>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</si>
  <si>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</si>
  <si>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</si>
  <si>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</si>
  <si>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</si>
  <si>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</si>
  <si>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</si>
  <si>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</si>
  <si>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</si>
  <si>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</si>
  <si>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</si>
  <si>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</si>
  <si>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Дотации бюджетам бюджетной системы Российской Федерации</t>
  </si>
  <si>
    <t>49</t>
  </si>
  <si>
    <t>30</t>
  </si>
  <si>
    <t>35</t>
  </si>
  <si>
    <t>118</t>
  </si>
  <si>
    <t xml:space="preserve">БЕЗВОЗМЕЗДНЫЕ ПОСТУПЛЕНИЯ ОТ ДРУГИХ БЮДЖЕТОВ БЮДЖЕТНОЙ СИСТЕМЫ РОССИЙСКОЙ ФЕДЕРАЦИИ
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</si>
  <si>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</si>
  <si>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</si>
  <si>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</si>
  <si>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</si>
  <si>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физических лиц
</t>
  </si>
  <si>
    <t xml:space="preserve">Земельный налог с организаций
</t>
  </si>
  <si>
    <t>15</t>
  </si>
  <si>
    <t>19</t>
  </si>
  <si>
    <t>40</t>
  </si>
  <si>
    <t>Иные межбюджетные трансферты</t>
  </si>
  <si>
    <t>Прочие дотации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</si>
  <si>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</si>
  <si>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</si>
  <si>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</si>
  <si>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</si>
  <si>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</si>
  <si>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</si>
  <si>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</si>
  <si>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</si>
  <si>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</si>
  <si>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</si>
  <si>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2722</t>
  </si>
  <si>
    <t>03</t>
  </si>
  <si>
    <t>НАЛОГИ НА ТОВАРЫ (РАБОТЫ, УСЛУГИ), РЕАЛИЗУЕМЫЕ НА ТЕРРИТОРИИ РОССИЙСКОЙ ФЕДЕРАЦИИ</t>
  </si>
  <si>
    <t>230</t>
  </si>
  <si>
    <t>231</t>
  </si>
  <si>
    <t>240</t>
  </si>
  <si>
    <t>241</t>
  </si>
  <si>
    <t>250</t>
  </si>
  <si>
    <t>251</t>
  </si>
  <si>
    <t>260</t>
  </si>
  <si>
    <t>261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</si>
  <si>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</si>
  <si>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</si>
  <si>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</si>
  <si>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</si>
  <si>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 (по созданию и обеспечению деятельности административных комиссий)</t>
  </si>
  <si>
    <t xml:space="preserve">Прочие дотации бюджетам сельских поселений
</t>
  </si>
  <si>
    <t>Прочие дотации бюджетам сельских поселений ( на частичную компенсацию расходов на оплату труда работников муниципальных учреждений)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</si>
  <si>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</si>
  <si>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</si>
  <si>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</si>
  <si>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</si>
  <si>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</si>
  <si>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</si>
  <si>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</si>
  <si>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</si>
  <si>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</si>
  <si>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Субвенции бюджетам бюджетной системы Российской Федерации
</t>
  </si>
  <si>
    <t>к проекту Решения Новоникольского сельского</t>
  </si>
  <si>
    <t>Совета депутатов от 00.00.2023 № 00</t>
  </si>
  <si>
    <t>Доходы бюджета Новоникольского сельсовета Большеулуйского района на 2024 год и плановый период 2025-2026 годов</t>
  </si>
  <si>
    <t>Доходы бюджета      2024 года</t>
  </si>
  <si>
    <t>Доходы  бюджета     2025 года</t>
  </si>
  <si>
    <t xml:space="preserve">Доходы бюджета    2026 года </t>
  </si>
  <si>
    <t xml:space="preserve">ШТРАФЫ, САНКЦИИ, ВОЗМЕЩЕНИЕ УЩЕРБА
</t>
  </si>
  <si>
    <t>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</si>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</sst>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84" zoomScaleNormal="84" zoomScalePageLayoutView="0" workbookViewId="0" topLeftCell="A52">
      <selection activeCell="S59" sqref="S59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61.003906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2.625" style="38" bestFit="1" customWidth="1"/>
  </cols>
  <sheetData>
    <row r="1" spans="1:15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5" t="s">
        <v>70</v>
      </c>
      <c r="L1" s="45"/>
      <c r="M1" s="45"/>
      <c r="N1" s="45"/>
      <c r="O1" s="45"/>
    </row>
    <row r="2" spans="1:1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45" t="s">
        <v>100</v>
      </c>
      <c r="L2" s="45"/>
      <c r="M2" s="45"/>
      <c r="N2" s="45"/>
      <c r="O2" s="45"/>
    </row>
    <row r="3" spans="1:1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45" t="s">
        <v>101</v>
      </c>
      <c r="L3" s="45"/>
      <c r="M3" s="45"/>
      <c r="N3" s="45"/>
      <c r="O3" s="45"/>
    </row>
    <row r="4" spans="1:15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37"/>
      <c r="L4" s="37"/>
      <c r="M4" s="37"/>
      <c r="N4" s="37"/>
      <c r="O4" s="37"/>
    </row>
    <row r="5" spans="1:19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S5" t="s">
        <v>39</v>
      </c>
    </row>
    <row r="6" spans="1:15" ht="15.75">
      <c r="A6" s="13"/>
      <c r="B6" s="13"/>
      <c r="C6" s="13"/>
      <c r="D6" s="13"/>
      <c r="E6" s="13"/>
      <c r="F6" s="13"/>
      <c r="G6" s="13"/>
      <c r="H6" s="13"/>
      <c r="I6" s="13"/>
      <c r="J6" s="22" t="s">
        <v>102</v>
      </c>
      <c r="K6" s="13"/>
      <c r="L6" s="13"/>
      <c r="M6" s="13"/>
      <c r="N6" s="13"/>
      <c r="O6" s="13"/>
    </row>
    <row r="7" spans="1:15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38</v>
      </c>
    </row>
    <row r="8" spans="1:16" ht="12.75" customHeight="1">
      <c r="A8" s="48" t="s">
        <v>4</v>
      </c>
      <c r="B8" s="47" t="s">
        <v>3</v>
      </c>
      <c r="C8" s="47"/>
      <c r="D8" s="47"/>
      <c r="E8" s="47"/>
      <c r="F8" s="47"/>
      <c r="G8" s="47"/>
      <c r="H8" s="47"/>
      <c r="I8" s="47"/>
      <c r="J8" s="46" t="s">
        <v>44</v>
      </c>
      <c r="K8" s="46" t="s">
        <v>103</v>
      </c>
      <c r="L8" s="16"/>
      <c r="M8" s="16"/>
      <c r="N8" s="46" t="s">
        <v>104</v>
      </c>
      <c r="O8" s="46" t="s">
        <v>105</v>
      </c>
      <c r="P8" s="39"/>
    </row>
    <row r="9" spans="1:16" ht="15.75">
      <c r="A9" s="48"/>
      <c r="B9" s="44" t="s">
        <v>41</v>
      </c>
      <c r="C9" s="44" t="s">
        <v>5</v>
      </c>
      <c r="D9" s="44" t="s">
        <v>9</v>
      </c>
      <c r="E9" s="44" t="s">
        <v>6</v>
      </c>
      <c r="F9" s="44" t="s">
        <v>7</v>
      </c>
      <c r="G9" s="44" t="s">
        <v>8</v>
      </c>
      <c r="H9" s="44" t="s">
        <v>42</v>
      </c>
      <c r="I9" s="44" t="s">
        <v>43</v>
      </c>
      <c r="J9" s="46"/>
      <c r="K9" s="46"/>
      <c r="L9" s="16"/>
      <c r="M9" s="16"/>
      <c r="N9" s="46"/>
      <c r="O9" s="46"/>
      <c r="P9" s="39"/>
    </row>
    <row r="10" spans="1:16" ht="15.75">
      <c r="A10" s="48"/>
      <c r="B10" s="44"/>
      <c r="C10" s="44"/>
      <c r="D10" s="44"/>
      <c r="E10" s="44"/>
      <c r="F10" s="44"/>
      <c r="G10" s="44"/>
      <c r="H10" s="44"/>
      <c r="I10" s="44"/>
      <c r="J10" s="46"/>
      <c r="K10" s="46"/>
      <c r="L10" s="16"/>
      <c r="M10" s="16"/>
      <c r="N10" s="46"/>
      <c r="O10" s="46"/>
      <c r="P10" s="39"/>
    </row>
    <row r="11" spans="1:16" ht="15.75">
      <c r="A11" s="48"/>
      <c r="B11" s="44"/>
      <c r="C11" s="44"/>
      <c r="D11" s="44"/>
      <c r="E11" s="44"/>
      <c r="F11" s="44"/>
      <c r="G11" s="44"/>
      <c r="H11" s="44"/>
      <c r="I11" s="44"/>
      <c r="J11" s="46"/>
      <c r="K11" s="46"/>
      <c r="L11" s="16"/>
      <c r="M11" s="16"/>
      <c r="N11" s="46"/>
      <c r="O11" s="46"/>
      <c r="P11" s="39"/>
    </row>
    <row r="12" spans="1:16" ht="15.75">
      <c r="A12" s="48"/>
      <c r="B12" s="44"/>
      <c r="C12" s="44"/>
      <c r="D12" s="44"/>
      <c r="E12" s="44"/>
      <c r="F12" s="44"/>
      <c r="G12" s="44"/>
      <c r="H12" s="44"/>
      <c r="I12" s="44"/>
      <c r="J12" s="46"/>
      <c r="K12" s="46"/>
      <c r="L12" s="16"/>
      <c r="M12" s="16"/>
      <c r="N12" s="46"/>
      <c r="O12" s="46"/>
      <c r="P12" s="39"/>
    </row>
    <row r="13" spans="1:22" ht="15.75">
      <c r="A13" s="48"/>
      <c r="B13" s="44"/>
      <c r="C13" s="44"/>
      <c r="D13" s="44"/>
      <c r="E13" s="44"/>
      <c r="F13" s="44"/>
      <c r="G13" s="44"/>
      <c r="H13" s="44"/>
      <c r="I13" s="44"/>
      <c r="J13" s="46"/>
      <c r="K13" s="46"/>
      <c r="L13" s="16"/>
      <c r="M13" s="16"/>
      <c r="N13" s="46"/>
      <c r="O13" s="46"/>
      <c r="P13" s="39"/>
      <c r="T13" t="s">
        <v>39</v>
      </c>
      <c r="V13" t="s">
        <v>39</v>
      </c>
    </row>
    <row r="14" spans="1:16" ht="15.75">
      <c r="A14" s="48"/>
      <c r="B14" s="44"/>
      <c r="C14" s="44"/>
      <c r="D14" s="44"/>
      <c r="E14" s="44"/>
      <c r="F14" s="44"/>
      <c r="G14" s="44"/>
      <c r="H14" s="44"/>
      <c r="I14" s="44"/>
      <c r="J14" s="46"/>
      <c r="K14" s="46"/>
      <c r="L14" s="16"/>
      <c r="M14" s="16"/>
      <c r="N14" s="46"/>
      <c r="O14" s="46"/>
      <c r="P14" s="39"/>
    </row>
    <row r="15" spans="1:16" ht="24.75" customHeight="1">
      <c r="A15" s="48"/>
      <c r="B15" s="44"/>
      <c r="C15" s="44"/>
      <c r="D15" s="44"/>
      <c r="E15" s="44"/>
      <c r="F15" s="44"/>
      <c r="G15" s="44"/>
      <c r="H15" s="44"/>
      <c r="I15" s="44"/>
      <c r="J15" s="46"/>
      <c r="K15" s="46"/>
      <c r="L15" s="16"/>
      <c r="M15" s="16"/>
      <c r="N15" s="46"/>
      <c r="O15" s="46"/>
      <c r="P15" s="39"/>
    </row>
    <row r="16" spans="1:16" s="1" customFormat="1" ht="24" customHeight="1">
      <c r="A16" s="23"/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7"/>
      <c r="M16" s="17"/>
      <c r="N16" s="18">
        <v>11</v>
      </c>
      <c r="O16" s="18">
        <v>12</v>
      </c>
      <c r="P16" s="40"/>
    </row>
    <row r="17" spans="1:20" s="2" customFormat="1" ht="31.5">
      <c r="A17" s="24">
        <v>1</v>
      </c>
      <c r="B17" s="19" t="s">
        <v>10</v>
      </c>
      <c r="C17" s="19">
        <v>1</v>
      </c>
      <c r="D17" s="19" t="s">
        <v>11</v>
      </c>
      <c r="E17" s="19" t="s">
        <v>11</v>
      </c>
      <c r="F17" s="19" t="s">
        <v>10</v>
      </c>
      <c r="G17" s="19" t="s">
        <v>11</v>
      </c>
      <c r="H17" s="19" t="s">
        <v>12</v>
      </c>
      <c r="I17" s="19" t="s">
        <v>10</v>
      </c>
      <c r="J17" s="29" t="s">
        <v>24</v>
      </c>
      <c r="K17" s="20">
        <f>K18+K21+K31+K39</f>
        <v>335.6</v>
      </c>
      <c r="L17" s="20">
        <f>L18+L21+L31+L39</f>
        <v>0</v>
      </c>
      <c r="M17" s="20">
        <f>M18+M21+M31+M39</f>
        <v>0</v>
      </c>
      <c r="N17" s="20">
        <f>N18+N21+N31+N39</f>
        <v>333.29999999999995</v>
      </c>
      <c r="O17" s="20">
        <f>O18+O21+O31+O39</f>
        <v>340.19999999999993</v>
      </c>
      <c r="P17" s="40"/>
      <c r="T17" s="2" t="s">
        <v>39</v>
      </c>
    </row>
    <row r="18" spans="1:16" s="2" customFormat="1" ht="22.5" customHeight="1">
      <c r="A18" s="24">
        <v>2</v>
      </c>
      <c r="B18" s="19" t="s">
        <v>19</v>
      </c>
      <c r="C18" s="19" t="s">
        <v>13</v>
      </c>
      <c r="D18" s="19" t="s">
        <v>14</v>
      </c>
      <c r="E18" s="19" t="s">
        <v>11</v>
      </c>
      <c r="F18" s="19" t="s">
        <v>10</v>
      </c>
      <c r="G18" s="19" t="s">
        <v>11</v>
      </c>
      <c r="H18" s="19" t="s">
        <v>12</v>
      </c>
      <c r="I18" s="19" t="s">
        <v>10</v>
      </c>
      <c r="J18" s="29" t="s">
        <v>30</v>
      </c>
      <c r="K18" s="20">
        <f aca="true" t="shared" si="0" ref="K18:O19">K19</f>
        <v>71.1</v>
      </c>
      <c r="L18" s="20">
        <f t="shared" si="0"/>
        <v>0</v>
      </c>
      <c r="M18" s="20">
        <f t="shared" si="0"/>
        <v>0</v>
      </c>
      <c r="N18" s="20">
        <f t="shared" si="0"/>
        <v>76.1</v>
      </c>
      <c r="O18" s="20">
        <f t="shared" si="0"/>
        <v>81.1</v>
      </c>
      <c r="P18" s="40"/>
    </row>
    <row r="19" spans="1:16" s="2" customFormat="1" ht="22.5" customHeight="1">
      <c r="A19" s="24">
        <v>3</v>
      </c>
      <c r="B19" s="19" t="s">
        <v>19</v>
      </c>
      <c r="C19" s="19" t="s">
        <v>13</v>
      </c>
      <c r="D19" s="19" t="s">
        <v>14</v>
      </c>
      <c r="E19" s="19" t="s">
        <v>16</v>
      </c>
      <c r="F19" s="19" t="s">
        <v>10</v>
      </c>
      <c r="G19" s="19" t="s">
        <v>14</v>
      </c>
      <c r="H19" s="19" t="s">
        <v>12</v>
      </c>
      <c r="I19" s="19" t="s">
        <v>15</v>
      </c>
      <c r="J19" s="29" t="s">
        <v>2</v>
      </c>
      <c r="K19" s="20">
        <f t="shared" si="0"/>
        <v>71.1</v>
      </c>
      <c r="L19" s="20">
        <f t="shared" si="0"/>
        <v>0</v>
      </c>
      <c r="M19" s="20">
        <f t="shared" si="0"/>
        <v>0</v>
      </c>
      <c r="N19" s="20">
        <f t="shared" si="0"/>
        <v>76.1</v>
      </c>
      <c r="O19" s="20">
        <f t="shared" si="0"/>
        <v>81.1</v>
      </c>
      <c r="P19" s="40"/>
    </row>
    <row r="20" spans="1:16" s="2" customFormat="1" ht="124.5" customHeight="1">
      <c r="A20" s="24">
        <v>4</v>
      </c>
      <c r="B20" s="19" t="s">
        <v>19</v>
      </c>
      <c r="C20" s="19" t="s">
        <v>13</v>
      </c>
      <c r="D20" s="19" t="s">
        <v>14</v>
      </c>
      <c r="E20" s="19" t="s">
        <v>16</v>
      </c>
      <c r="F20" s="19" t="s">
        <v>23</v>
      </c>
      <c r="G20" s="19" t="s">
        <v>14</v>
      </c>
      <c r="H20" s="19" t="s">
        <v>12</v>
      </c>
      <c r="I20" s="19" t="s">
        <v>15</v>
      </c>
      <c r="J20" s="30" t="s">
        <v>111</v>
      </c>
      <c r="K20" s="25">
        <f>71.1</f>
        <v>71.1</v>
      </c>
      <c r="L20" s="26"/>
      <c r="M20" s="26"/>
      <c r="N20" s="25">
        <f>76.1</f>
        <v>76.1</v>
      </c>
      <c r="O20" s="25">
        <f>81.1</f>
        <v>81.1</v>
      </c>
      <c r="P20" s="40"/>
    </row>
    <row r="21" spans="1:21" s="2" customFormat="1" ht="62.25" customHeight="1">
      <c r="A21" s="24">
        <v>5</v>
      </c>
      <c r="B21" s="19" t="s">
        <v>10</v>
      </c>
      <c r="C21" s="19" t="s">
        <v>13</v>
      </c>
      <c r="D21" s="19" t="s">
        <v>73</v>
      </c>
      <c r="E21" s="19" t="s">
        <v>11</v>
      </c>
      <c r="F21" s="19" t="s">
        <v>10</v>
      </c>
      <c r="G21" s="19" t="s">
        <v>11</v>
      </c>
      <c r="H21" s="19" t="s">
        <v>12</v>
      </c>
      <c r="I21" s="19" t="s">
        <v>10</v>
      </c>
      <c r="J21" s="31" t="s">
        <v>74</v>
      </c>
      <c r="K21" s="21">
        <f>K22</f>
        <v>204.4</v>
      </c>
      <c r="L21" s="21">
        <f>L22</f>
        <v>0</v>
      </c>
      <c r="M21" s="21">
        <f>M22</f>
        <v>0</v>
      </c>
      <c r="N21" s="21">
        <f>N22</f>
        <v>196.3</v>
      </c>
      <c r="O21" s="21">
        <f>O22</f>
        <v>198.2</v>
      </c>
      <c r="P21" s="40"/>
      <c r="U21" s="2" t="s">
        <v>39</v>
      </c>
    </row>
    <row r="22" spans="1:21" s="2" customFormat="1" ht="67.5" customHeight="1">
      <c r="A22" s="24">
        <v>6</v>
      </c>
      <c r="B22" s="19" t="s">
        <v>10</v>
      </c>
      <c r="C22" s="19" t="s">
        <v>13</v>
      </c>
      <c r="D22" s="19" t="s">
        <v>73</v>
      </c>
      <c r="E22" s="19" t="s">
        <v>16</v>
      </c>
      <c r="F22" s="19" t="s">
        <v>10</v>
      </c>
      <c r="G22" s="19" t="s">
        <v>14</v>
      </c>
      <c r="H22" s="19" t="s">
        <v>12</v>
      </c>
      <c r="I22" s="19" t="s">
        <v>15</v>
      </c>
      <c r="J22" s="30" t="s">
        <v>90</v>
      </c>
      <c r="K22" s="21">
        <f>K23+K25+K27+K29</f>
        <v>204.4</v>
      </c>
      <c r="L22" s="21">
        <f>L23+L25+L27+L29</f>
        <v>0</v>
      </c>
      <c r="M22" s="21">
        <f>M23+M25+M27+M29</f>
        <v>0</v>
      </c>
      <c r="N22" s="21">
        <f>N23+N25+N27+N29</f>
        <v>196.3</v>
      </c>
      <c r="O22" s="21">
        <f>O23+O25+O27+O29</f>
        <v>198.2</v>
      </c>
      <c r="P22" s="40"/>
      <c r="U22" s="2" t="s">
        <v>39</v>
      </c>
    </row>
    <row r="23" spans="1:16" s="2" customFormat="1" ht="93" customHeight="1">
      <c r="A23" s="24">
        <v>7</v>
      </c>
      <c r="B23" s="19" t="s">
        <v>19</v>
      </c>
      <c r="C23" s="19" t="s">
        <v>13</v>
      </c>
      <c r="D23" s="19" t="s">
        <v>73</v>
      </c>
      <c r="E23" s="19" t="s">
        <v>16</v>
      </c>
      <c r="F23" s="19" t="s">
        <v>75</v>
      </c>
      <c r="G23" s="19" t="s">
        <v>14</v>
      </c>
      <c r="H23" s="19" t="s">
        <v>12</v>
      </c>
      <c r="I23" s="19" t="s">
        <v>15</v>
      </c>
      <c r="J23" s="30" t="s">
        <v>91</v>
      </c>
      <c r="K23" s="20">
        <f>K24</f>
        <v>106.6</v>
      </c>
      <c r="L23" s="20">
        <f>L24</f>
        <v>0</v>
      </c>
      <c r="M23" s="20">
        <f>M24</f>
        <v>0</v>
      </c>
      <c r="N23" s="20">
        <f>N24</f>
        <v>91.2</v>
      </c>
      <c r="O23" s="20">
        <f>O24</f>
        <v>90.6</v>
      </c>
      <c r="P23" s="40"/>
    </row>
    <row r="24" spans="1:16" s="2" customFormat="1" ht="132.75" customHeight="1">
      <c r="A24" s="24">
        <v>8</v>
      </c>
      <c r="B24" s="19" t="s">
        <v>19</v>
      </c>
      <c r="C24" s="19" t="s">
        <v>13</v>
      </c>
      <c r="D24" s="19" t="s">
        <v>73</v>
      </c>
      <c r="E24" s="19" t="s">
        <v>16</v>
      </c>
      <c r="F24" s="19" t="s">
        <v>76</v>
      </c>
      <c r="G24" s="19" t="s">
        <v>14</v>
      </c>
      <c r="H24" s="19" t="s">
        <v>12</v>
      </c>
      <c r="I24" s="19" t="s">
        <v>15</v>
      </c>
      <c r="J24" s="36" t="s">
        <v>92</v>
      </c>
      <c r="K24" s="20">
        <f>106.6</f>
        <v>106.6</v>
      </c>
      <c r="L24" s="27"/>
      <c r="M24" s="27"/>
      <c r="N24" s="20">
        <f>91.2</f>
        <v>91.2</v>
      </c>
      <c r="O24" s="20">
        <f>90.6</f>
        <v>90.6</v>
      </c>
      <c r="P24" s="40"/>
    </row>
    <row r="25" spans="1:16" s="2" customFormat="1" ht="114" customHeight="1">
      <c r="A25" s="24">
        <v>9</v>
      </c>
      <c r="B25" s="19" t="s">
        <v>19</v>
      </c>
      <c r="C25" s="19" t="s">
        <v>13</v>
      </c>
      <c r="D25" s="19" t="s">
        <v>73</v>
      </c>
      <c r="E25" s="19" t="s">
        <v>16</v>
      </c>
      <c r="F25" s="19" t="s">
        <v>77</v>
      </c>
      <c r="G25" s="19" t="s">
        <v>14</v>
      </c>
      <c r="H25" s="19" t="s">
        <v>12</v>
      </c>
      <c r="I25" s="19" t="s">
        <v>15</v>
      </c>
      <c r="J25" s="30" t="s">
        <v>93</v>
      </c>
      <c r="K25" s="20">
        <f>K26</f>
        <v>0.5</v>
      </c>
      <c r="L25" s="20">
        <f>L26</f>
        <v>0</v>
      </c>
      <c r="M25" s="20">
        <f>M26</f>
        <v>0</v>
      </c>
      <c r="N25" s="20">
        <f>N26</f>
        <v>0.7</v>
      </c>
      <c r="O25" s="20">
        <f>O26</f>
        <v>0.7</v>
      </c>
      <c r="P25" s="40"/>
    </row>
    <row r="26" spans="1:16" s="2" customFormat="1" ht="147" customHeight="1">
      <c r="A26" s="24">
        <v>10</v>
      </c>
      <c r="B26" s="19" t="s">
        <v>19</v>
      </c>
      <c r="C26" s="19" t="s">
        <v>13</v>
      </c>
      <c r="D26" s="19" t="s">
        <v>73</v>
      </c>
      <c r="E26" s="19" t="s">
        <v>16</v>
      </c>
      <c r="F26" s="19" t="s">
        <v>78</v>
      </c>
      <c r="G26" s="19" t="s">
        <v>14</v>
      </c>
      <c r="H26" s="19" t="s">
        <v>12</v>
      </c>
      <c r="I26" s="19" t="s">
        <v>15</v>
      </c>
      <c r="J26" s="36" t="s">
        <v>94</v>
      </c>
      <c r="K26" s="20">
        <f>0.5</f>
        <v>0.5</v>
      </c>
      <c r="L26" s="27"/>
      <c r="M26" s="27"/>
      <c r="N26" s="20">
        <f>0.7</f>
        <v>0.7</v>
      </c>
      <c r="O26" s="20">
        <f>0.7</f>
        <v>0.7</v>
      </c>
      <c r="P26" s="40"/>
    </row>
    <row r="27" spans="1:16" s="2" customFormat="1" ht="84.75" customHeight="1">
      <c r="A27" s="24">
        <v>11</v>
      </c>
      <c r="B27" s="19" t="s">
        <v>19</v>
      </c>
      <c r="C27" s="19" t="s">
        <v>13</v>
      </c>
      <c r="D27" s="19" t="s">
        <v>73</v>
      </c>
      <c r="E27" s="19" t="s">
        <v>16</v>
      </c>
      <c r="F27" s="19" t="s">
        <v>79</v>
      </c>
      <c r="G27" s="19" t="s">
        <v>14</v>
      </c>
      <c r="H27" s="19" t="s">
        <v>12</v>
      </c>
      <c r="I27" s="19" t="s">
        <v>15</v>
      </c>
      <c r="J27" s="36" t="s">
        <v>95</v>
      </c>
      <c r="K27" s="20">
        <f>K28</f>
        <v>110.5</v>
      </c>
      <c r="L27" s="20">
        <f>L28</f>
        <v>0</v>
      </c>
      <c r="M27" s="20">
        <f>M28</f>
        <v>0</v>
      </c>
      <c r="N27" s="20">
        <f>N28</f>
        <v>118.2</v>
      </c>
      <c r="O27" s="20">
        <f>O28</f>
        <v>122.4</v>
      </c>
      <c r="P27" s="40"/>
    </row>
    <row r="28" spans="1:16" s="2" customFormat="1" ht="151.5" customHeight="1">
      <c r="A28" s="24">
        <v>12</v>
      </c>
      <c r="B28" s="19" t="s">
        <v>19</v>
      </c>
      <c r="C28" s="19" t="s">
        <v>13</v>
      </c>
      <c r="D28" s="19" t="s">
        <v>73</v>
      </c>
      <c r="E28" s="19" t="s">
        <v>16</v>
      </c>
      <c r="F28" s="19" t="s">
        <v>80</v>
      </c>
      <c r="G28" s="19" t="s">
        <v>14</v>
      </c>
      <c r="H28" s="19" t="s">
        <v>12</v>
      </c>
      <c r="I28" s="19" t="s">
        <v>15</v>
      </c>
      <c r="J28" s="36" t="s">
        <v>96</v>
      </c>
      <c r="K28" s="20">
        <f>110.5</f>
        <v>110.5</v>
      </c>
      <c r="L28" s="27"/>
      <c r="M28" s="27"/>
      <c r="N28" s="20">
        <f>118.2</f>
        <v>118.2</v>
      </c>
      <c r="O28" s="20">
        <f>122.4</f>
        <v>122.4</v>
      </c>
      <c r="P28" s="40"/>
    </row>
    <row r="29" spans="1:16" s="2" customFormat="1" ht="84.75" customHeight="1">
      <c r="A29" s="24">
        <v>13</v>
      </c>
      <c r="B29" s="19" t="s">
        <v>19</v>
      </c>
      <c r="C29" s="19" t="s">
        <v>13</v>
      </c>
      <c r="D29" s="19" t="s">
        <v>73</v>
      </c>
      <c r="E29" s="19" t="s">
        <v>16</v>
      </c>
      <c r="F29" s="19" t="s">
        <v>81</v>
      </c>
      <c r="G29" s="19" t="s">
        <v>14</v>
      </c>
      <c r="H29" s="19" t="s">
        <v>12</v>
      </c>
      <c r="I29" s="19" t="s">
        <v>15</v>
      </c>
      <c r="J29" s="36" t="s">
        <v>97</v>
      </c>
      <c r="K29" s="20">
        <f>K30</f>
        <v>-13.2</v>
      </c>
      <c r="L29" s="20">
        <f>L30</f>
        <v>0</v>
      </c>
      <c r="M29" s="20">
        <f>M30</f>
        <v>0</v>
      </c>
      <c r="N29" s="20">
        <f>N30</f>
        <v>-13.8</v>
      </c>
      <c r="O29" s="20">
        <f>O30</f>
        <v>-15.5</v>
      </c>
      <c r="P29" s="40"/>
    </row>
    <row r="30" spans="1:16" s="2" customFormat="1" ht="146.25" customHeight="1">
      <c r="A30" s="24">
        <v>14</v>
      </c>
      <c r="B30" s="19" t="s">
        <v>19</v>
      </c>
      <c r="C30" s="19" t="s">
        <v>13</v>
      </c>
      <c r="D30" s="19" t="s">
        <v>73</v>
      </c>
      <c r="E30" s="19" t="s">
        <v>16</v>
      </c>
      <c r="F30" s="19" t="s">
        <v>82</v>
      </c>
      <c r="G30" s="19" t="s">
        <v>14</v>
      </c>
      <c r="H30" s="19" t="s">
        <v>12</v>
      </c>
      <c r="I30" s="19" t="s">
        <v>15</v>
      </c>
      <c r="J30" s="30" t="s">
        <v>98</v>
      </c>
      <c r="K30" s="20">
        <f>-13.2</f>
        <v>-13.2</v>
      </c>
      <c r="L30" s="27"/>
      <c r="M30" s="27"/>
      <c r="N30" s="20">
        <f>-13.8</f>
        <v>-13.8</v>
      </c>
      <c r="O30" s="20">
        <f>-15.5</f>
        <v>-15.5</v>
      </c>
      <c r="P30" s="40"/>
    </row>
    <row r="31" spans="1:16" s="2" customFormat="1" ht="18" customHeight="1">
      <c r="A31" s="24">
        <v>15</v>
      </c>
      <c r="B31" s="19" t="s">
        <v>19</v>
      </c>
      <c r="C31" s="19" t="s">
        <v>13</v>
      </c>
      <c r="D31" s="19" t="s">
        <v>0</v>
      </c>
      <c r="E31" s="19" t="s">
        <v>11</v>
      </c>
      <c r="F31" s="19" t="s">
        <v>10</v>
      </c>
      <c r="G31" s="19" t="s">
        <v>11</v>
      </c>
      <c r="H31" s="19" t="s">
        <v>12</v>
      </c>
      <c r="I31" s="19" t="s">
        <v>10</v>
      </c>
      <c r="J31" s="30" t="s">
        <v>25</v>
      </c>
      <c r="K31" s="20">
        <f>K32+K34</f>
        <v>58.1</v>
      </c>
      <c r="L31" s="20">
        <f>L32+L34</f>
        <v>0</v>
      </c>
      <c r="M31" s="20">
        <f>M32+M34</f>
        <v>0</v>
      </c>
      <c r="N31" s="20">
        <f>N32+N34</f>
        <v>58.9</v>
      </c>
      <c r="O31" s="20">
        <f>O32+O34</f>
        <v>58.9</v>
      </c>
      <c r="P31" s="40"/>
    </row>
    <row r="32" spans="1:16" s="3" customFormat="1" ht="18" customHeight="1">
      <c r="A32" s="24">
        <v>16</v>
      </c>
      <c r="B32" s="19" t="s">
        <v>19</v>
      </c>
      <c r="C32" s="19" t="s">
        <v>13</v>
      </c>
      <c r="D32" s="19" t="s">
        <v>0</v>
      </c>
      <c r="E32" s="19" t="s">
        <v>14</v>
      </c>
      <c r="F32" s="19" t="s">
        <v>10</v>
      </c>
      <c r="G32" s="19" t="s">
        <v>11</v>
      </c>
      <c r="H32" s="19" t="s">
        <v>12</v>
      </c>
      <c r="I32" s="19" t="s">
        <v>15</v>
      </c>
      <c r="J32" s="32" t="s">
        <v>31</v>
      </c>
      <c r="K32" s="20">
        <f>K33</f>
        <v>9.1</v>
      </c>
      <c r="L32" s="20">
        <f>L33</f>
        <v>0</v>
      </c>
      <c r="M32" s="20">
        <f>M33</f>
        <v>0</v>
      </c>
      <c r="N32" s="20">
        <f>N33</f>
        <v>9.9</v>
      </c>
      <c r="O32" s="20">
        <f>O33</f>
        <v>9.9</v>
      </c>
      <c r="P32" s="41"/>
    </row>
    <row r="33" spans="1:16" s="2" customFormat="1" ht="48.75" customHeight="1">
      <c r="A33" s="24">
        <v>17</v>
      </c>
      <c r="B33" s="19" t="s">
        <v>19</v>
      </c>
      <c r="C33" s="19" t="s">
        <v>13</v>
      </c>
      <c r="D33" s="19" t="s">
        <v>0</v>
      </c>
      <c r="E33" s="19" t="s">
        <v>14</v>
      </c>
      <c r="F33" s="19" t="s">
        <v>18</v>
      </c>
      <c r="G33" s="19" t="s">
        <v>17</v>
      </c>
      <c r="H33" s="19" t="s">
        <v>12</v>
      </c>
      <c r="I33" s="19" t="s">
        <v>15</v>
      </c>
      <c r="J33" s="30" t="s">
        <v>40</v>
      </c>
      <c r="K33" s="20">
        <f>9.1</f>
        <v>9.1</v>
      </c>
      <c r="L33" s="27"/>
      <c r="M33" s="27"/>
      <c r="N33" s="25">
        <f>9.9</f>
        <v>9.9</v>
      </c>
      <c r="O33" s="25">
        <f>9.9</f>
        <v>9.9</v>
      </c>
      <c r="P33" s="40"/>
    </row>
    <row r="34" spans="1:16" s="3" customFormat="1" ht="21" customHeight="1">
      <c r="A34" s="24">
        <v>18</v>
      </c>
      <c r="B34" s="19" t="s">
        <v>19</v>
      </c>
      <c r="C34" s="19" t="s">
        <v>13</v>
      </c>
      <c r="D34" s="19" t="s">
        <v>0</v>
      </c>
      <c r="E34" s="19" t="s">
        <v>0</v>
      </c>
      <c r="F34" s="19" t="s">
        <v>10</v>
      </c>
      <c r="G34" s="19" t="s">
        <v>11</v>
      </c>
      <c r="H34" s="19" t="s">
        <v>12</v>
      </c>
      <c r="I34" s="19" t="s">
        <v>15</v>
      </c>
      <c r="J34" s="32" t="s">
        <v>32</v>
      </c>
      <c r="K34" s="20">
        <f>K35+K37</f>
        <v>49</v>
      </c>
      <c r="L34" s="20">
        <f>L35+L37</f>
        <v>0</v>
      </c>
      <c r="M34" s="20">
        <f>M35+M37</f>
        <v>0</v>
      </c>
      <c r="N34" s="20">
        <f>N35+N37</f>
        <v>49</v>
      </c>
      <c r="O34" s="20">
        <f>O35+O37</f>
        <v>49</v>
      </c>
      <c r="P34" s="41"/>
    </row>
    <row r="35" spans="1:21" s="3" customFormat="1" ht="53.25" customHeight="1">
      <c r="A35" s="24">
        <v>19</v>
      </c>
      <c r="B35" s="19" t="s">
        <v>19</v>
      </c>
      <c r="C35" s="19" t="s">
        <v>13</v>
      </c>
      <c r="D35" s="19" t="s">
        <v>0</v>
      </c>
      <c r="E35" s="19" t="s">
        <v>0</v>
      </c>
      <c r="F35" s="19" t="s">
        <v>18</v>
      </c>
      <c r="G35" s="19" t="s">
        <v>11</v>
      </c>
      <c r="H35" s="19" t="s">
        <v>12</v>
      </c>
      <c r="I35" s="19" t="s">
        <v>15</v>
      </c>
      <c r="J35" s="31" t="s">
        <v>56</v>
      </c>
      <c r="K35" s="20">
        <f>K36</f>
        <v>27</v>
      </c>
      <c r="L35" s="20">
        <f>L36</f>
        <v>0</v>
      </c>
      <c r="M35" s="20">
        <f>M36</f>
        <v>0</v>
      </c>
      <c r="N35" s="20">
        <f>N36</f>
        <v>27</v>
      </c>
      <c r="O35" s="20">
        <f>O36</f>
        <v>27</v>
      </c>
      <c r="P35" s="41"/>
      <c r="R35" s="3" t="s">
        <v>39</v>
      </c>
      <c r="U35" s="3" t="s">
        <v>39</v>
      </c>
    </row>
    <row r="36" spans="1:21" s="2" customFormat="1" ht="46.5" customHeight="1">
      <c r="A36" s="24">
        <v>20</v>
      </c>
      <c r="B36" s="19" t="s">
        <v>19</v>
      </c>
      <c r="C36" s="19" t="s">
        <v>13</v>
      </c>
      <c r="D36" s="19" t="s">
        <v>0</v>
      </c>
      <c r="E36" s="19" t="s">
        <v>0</v>
      </c>
      <c r="F36" s="19" t="s">
        <v>34</v>
      </c>
      <c r="G36" s="19" t="s">
        <v>17</v>
      </c>
      <c r="H36" s="19" t="s">
        <v>12</v>
      </c>
      <c r="I36" s="19" t="s">
        <v>15</v>
      </c>
      <c r="J36" s="30" t="s">
        <v>35</v>
      </c>
      <c r="K36" s="25">
        <f>27</f>
        <v>27</v>
      </c>
      <c r="L36" s="28"/>
      <c r="M36" s="28"/>
      <c r="N36" s="25">
        <f>27</f>
        <v>27</v>
      </c>
      <c r="O36" s="25">
        <f>27</f>
        <v>27</v>
      </c>
      <c r="P36" s="40"/>
      <c r="T36" s="2" t="s">
        <v>39</v>
      </c>
      <c r="U36" s="2" t="s">
        <v>39</v>
      </c>
    </row>
    <row r="37" spans="1:18" s="2" customFormat="1" ht="46.5" customHeight="1">
      <c r="A37" s="24">
        <v>21</v>
      </c>
      <c r="B37" s="19" t="s">
        <v>19</v>
      </c>
      <c r="C37" s="19" t="s">
        <v>13</v>
      </c>
      <c r="D37" s="19" t="s">
        <v>0</v>
      </c>
      <c r="E37" s="19" t="s">
        <v>0</v>
      </c>
      <c r="F37" s="19" t="s">
        <v>54</v>
      </c>
      <c r="G37" s="19" t="s">
        <v>11</v>
      </c>
      <c r="H37" s="19" t="s">
        <v>12</v>
      </c>
      <c r="I37" s="19" t="s">
        <v>15</v>
      </c>
      <c r="J37" s="30" t="s">
        <v>55</v>
      </c>
      <c r="K37" s="25">
        <f>K38</f>
        <v>22</v>
      </c>
      <c r="L37" s="25">
        <f>L38</f>
        <v>0</v>
      </c>
      <c r="M37" s="25">
        <f>M38</f>
        <v>0</v>
      </c>
      <c r="N37" s="25">
        <f>N38</f>
        <v>22</v>
      </c>
      <c r="O37" s="25">
        <f>O38</f>
        <v>22</v>
      </c>
      <c r="P37" s="40"/>
      <c r="R37" s="2" t="s">
        <v>39</v>
      </c>
    </row>
    <row r="38" spans="1:22" s="2" customFormat="1" ht="51.75" customHeight="1">
      <c r="A38" s="24">
        <v>22</v>
      </c>
      <c r="B38" s="19" t="s">
        <v>19</v>
      </c>
      <c r="C38" s="19" t="s">
        <v>13</v>
      </c>
      <c r="D38" s="19" t="s">
        <v>0</v>
      </c>
      <c r="E38" s="19" t="s">
        <v>0</v>
      </c>
      <c r="F38" s="19" t="s">
        <v>36</v>
      </c>
      <c r="G38" s="19" t="s">
        <v>17</v>
      </c>
      <c r="H38" s="19" t="s">
        <v>12</v>
      </c>
      <c r="I38" s="19" t="s">
        <v>15</v>
      </c>
      <c r="J38" s="30" t="s">
        <v>37</v>
      </c>
      <c r="K38" s="25">
        <f>22</f>
        <v>22</v>
      </c>
      <c r="L38" s="28"/>
      <c r="M38" s="28"/>
      <c r="N38" s="25">
        <f>22</f>
        <v>22</v>
      </c>
      <c r="O38" s="25">
        <f>22</f>
        <v>22</v>
      </c>
      <c r="P38" s="40"/>
      <c r="V38" s="2" t="s">
        <v>39</v>
      </c>
    </row>
    <row r="39" spans="1:16" s="2" customFormat="1" ht="51.75" customHeight="1">
      <c r="A39" s="24">
        <v>23</v>
      </c>
      <c r="B39" s="19" t="s">
        <v>10</v>
      </c>
      <c r="C39" s="19" t="s">
        <v>13</v>
      </c>
      <c r="D39" s="19" t="s">
        <v>63</v>
      </c>
      <c r="E39" s="19" t="s">
        <v>11</v>
      </c>
      <c r="F39" s="19" t="s">
        <v>10</v>
      </c>
      <c r="G39" s="19" t="s">
        <v>11</v>
      </c>
      <c r="H39" s="19" t="s">
        <v>12</v>
      </c>
      <c r="I39" s="19" t="s">
        <v>10</v>
      </c>
      <c r="J39" s="30" t="s">
        <v>106</v>
      </c>
      <c r="K39" s="25">
        <f aca="true" t="shared" si="1" ref="K39:O40">K40</f>
        <v>2</v>
      </c>
      <c r="L39" s="25">
        <f t="shared" si="1"/>
        <v>0</v>
      </c>
      <c r="M39" s="25">
        <f t="shared" si="1"/>
        <v>0</v>
      </c>
      <c r="N39" s="25">
        <f t="shared" si="1"/>
        <v>2</v>
      </c>
      <c r="O39" s="25">
        <f t="shared" si="1"/>
        <v>2</v>
      </c>
      <c r="P39" s="40"/>
    </row>
    <row r="40" spans="1:16" s="2" customFormat="1" ht="71.25" customHeight="1">
      <c r="A40" s="24">
        <v>24</v>
      </c>
      <c r="B40" s="19" t="s">
        <v>10</v>
      </c>
      <c r="C40" s="19" t="s">
        <v>13</v>
      </c>
      <c r="D40" s="19" t="s">
        <v>63</v>
      </c>
      <c r="E40" s="19" t="s">
        <v>16</v>
      </c>
      <c r="F40" s="19" t="s">
        <v>10</v>
      </c>
      <c r="G40" s="19" t="s">
        <v>16</v>
      </c>
      <c r="H40" s="19" t="s">
        <v>12</v>
      </c>
      <c r="I40" s="19" t="s">
        <v>107</v>
      </c>
      <c r="J40" s="30" t="s">
        <v>108</v>
      </c>
      <c r="K40" s="25">
        <f t="shared" si="1"/>
        <v>2</v>
      </c>
      <c r="L40" s="25">
        <f t="shared" si="1"/>
        <v>0</v>
      </c>
      <c r="M40" s="25">
        <f t="shared" si="1"/>
        <v>0</v>
      </c>
      <c r="N40" s="25">
        <f t="shared" si="1"/>
        <v>2</v>
      </c>
      <c r="O40" s="25">
        <f t="shared" si="1"/>
        <v>2</v>
      </c>
      <c r="P40" s="40"/>
    </row>
    <row r="41" spans="1:16" s="2" customFormat="1" ht="75.75" customHeight="1">
      <c r="A41" s="24">
        <v>25</v>
      </c>
      <c r="B41" s="19" t="s">
        <v>26</v>
      </c>
      <c r="C41" s="19" t="s">
        <v>13</v>
      </c>
      <c r="D41" s="19" t="s">
        <v>63</v>
      </c>
      <c r="E41" s="19" t="s">
        <v>16</v>
      </c>
      <c r="F41" s="19" t="s">
        <v>109</v>
      </c>
      <c r="G41" s="19" t="s">
        <v>16</v>
      </c>
      <c r="H41" s="19" t="s">
        <v>12</v>
      </c>
      <c r="I41" s="19" t="s">
        <v>107</v>
      </c>
      <c r="J41" s="30" t="s">
        <v>110</v>
      </c>
      <c r="K41" s="25">
        <v>2</v>
      </c>
      <c r="L41" s="28">
        <v>0</v>
      </c>
      <c r="M41" s="28">
        <v>0</v>
      </c>
      <c r="N41" s="25">
        <v>2</v>
      </c>
      <c r="O41" s="25">
        <v>2</v>
      </c>
      <c r="P41" s="40"/>
    </row>
    <row r="42" spans="1:16" s="2" customFormat="1" ht="25.5" customHeight="1">
      <c r="A42" s="24">
        <v>26</v>
      </c>
      <c r="B42" s="19" t="s">
        <v>10</v>
      </c>
      <c r="C42" s="19" t="s">
        <v>1</v>
      </c>
      <c r="D42" s="19" t="s">
        <v>11</v>
      </c>
      <c r="E42" s="19" t="s">
        <v>11</v>
      </c>
      <c r="F42" s="19" t="s">
        <v>10</v>
      </c>
      <c r="G42" s="19" t="s">
        <v>11</v>
      </c>
      <c r="H42" s="19" t="s">
        <v>12</v>
      </c>
      <c r="I42" s="19" t="s">
        <v>10</v>
      </c>
      <c r="J42" s="30" t="s">
        <v>29</v>
      </c>
      <c r="K42" s="20">
        <f>K43</f>
        <v>7020.599999999999</v>
      </c>
      <c r="L42" s="20" t="e">
        <f>L43</f>
        <v>#REF!</v>
      </c>
      <c r="M42" s="20" t="e">
        <f>M43</f>
        <v>#REF!</v>
      </c>
      <c r="N42" s="20">
        <f>N43</f>
        <v>7023.800000000001</v>
      </c>
      <c r="O42" s="20">
        <f>O43</f>
        <v>6940.400000000001</v>
      </c>
      <c r="P42" s="40"/>
    </row>
    <row r="43" spans="1:16" s="2" customFormat="1" ht="81.75" customHeight="1">
      <c r="A43" s="24">
        <v>27</v>
      </c>
      <c r="B43" s="19" t="s">
        <v>10</v>
      </c>
      <c r="C43" s="19" t="s">
        <v>1</v>
      </c>
      <c r="D43" s="19" t="s">
        <v>16</v>
      </c>
      <c r="E43" s="19" t="s">
        <v>11</v>
      </c>
      <c r="F43" s="19" t="s">
        <v>10</v>
      </c>
      <c r="G43" s="19" t="s">
        <v>11</v>
      </c>
      <c r="H43" s="19" t="s">
        <v>12</v>
      </c>
      <c r="I43" s="19" t="s">
        <v>10</v>
      </c>
      <c r="J43" s="29" t="s">
        <v>50</v>
      </c>
      <c r="K43" s="20">
        <f>K44+K52+K58</f>
        <v>7020.599999999999</v>
      </c>
      <c r="L43" s="20" t="e">
        <f>L44+L52+L58</f>
        <v>#REF!</v>
      </c>
      <c r="M43" s="20" t="e">
        <f>M44+M52+M58</f>
        <v>#REF!</v>
      </c>
      <c r="N43" s="20">
        <f>N44+N52+N58</f>
        <v>7023.800000000001</v>
      </c>
      <c r="O43" s="20">
        <f>O44+O52+O58</f>
        <v>6940.400000000001</v>
      </c>
      <c r="P43" s="40"/>
    </row>
    <row r="44" spans="1:18" s="3" customFormat="1" ht="33.75" customHeight="1">
      <c r="A44" s="24">
        <v>28</v>
      </c>
      <c r="B44" s="19" t="s">
        <v>10</v>
      </c>
      <c r="C44" s="19" t="s">
        <v>1</v>
      </c>
      <c r="D44" s="19" t="s">
        <v>16</v>
      </c>
      <c r="E44" s="19" t="s">
        <v>17</v>
      </c>
      <c r="F44" s="19" t="s">
        <v>10</v>
      </c>
      <c r="G44" s="19" t="s">
        <v>11</v>
      </c>
      <c r="H44" s="19" t="s">
        <v>12</v>
      </c>
      <c r="I44" s="19">
        <v>150</v>
      </c>
      <c r="J44" s="29" t="s">
        <v>45</v>
      </c>
      <c r="K44" s="20">
        <f>K45+K47+K49</f>
        <v>6741.4</v>
      </c>
      <c r="L44" s="20" t="e">
        <f>L45+L47+L49</f>
        <v>#REF!</v>
      </c>
      <c r="M44" s="20" t="e">
        <f>M45+M47+M49</f>
        <v>#REF!</v>
      </c>
      <c r="N44" s="20">
        <f>N45+N47+N49</f>
        <v>6741.400000000001</v>
      </c>
      <c r="O44" s="20">
        <f>O45+O47+O49</f>
        <v>6741.400000000001</v>
      </c>
      <c r="P44" s="41"/>
      <c r="R44" s="3" t="s">
        <v>39</v>
      </c>
    </row>
    <row r="45" spans="1:16" s="3" customFormat="1" ht="33.75" customHeight="1">
      <c r="A45" s="24">
        <v>29</v>
      </c>
      <c r="B45" s="19" t="s">
        <v>10</v>
      </c>
      <c r="C45" s="19" t="s">
        <v>1</v>
      </c>
      <c r="D45" s="19" t="s">
        <v>16</v>
      </c>
      <c r="E45" s="19" t="s">
        <v>57</v>
      </c>
      <c r="F45" s="19" t="s">
        <v>20</v>
      </c>
      <c r="G45" s="19" t="s">
        <v>11</v>
      </c>
      <c r="H45" s="19" t="s">
        <v>12</v>
      </c>
      <c r="I45" s="19" t="s">
        <v>51</v>
      </c>
      <c r="J45" s="35" t="s">
        <v>62</v>
      </c>
      <c r="K45" s="20">
        <f>K46</f>
        <v>1799.1</v>
      </c>
      <c r="L45" s="20">
        <f>L46</f>
        <v>0</v>
      </c>
      <c r="M45" s="20">
        <f>M46</f>
        <v>0</v>
      </c>
      <c r="N45" s="20">
        <f>N46</f>
        <v>577.6</v>
      </c>
      <c r="O45" s="20">
        <f>O46</f>
        <v>577.6</v>
      </c>
      <c r="P45" s="41"/>
    </row>
    <row r="46" spans="1:16" s="3" customFormat="1" ht="59.25" customHeight="1">
      <c r="A46" s="24">
        <v>30</v>
      </c>
      <c r="B46" s="19" t="s">
        <v>26</v>
      </c>
      <c r="C46" s="19" t="s">
        <v>1</v>
      </c>
      <c r="D46" s="19" t="s">
        <v>16</v>
      </c>
      <c r="E46" s="19" t="s">
        <v>57</v>
      </c>
      <c r="F46" s="19" t="s">
        <v>20</v>
      </c>
      <c r="G46" s="19" t="s">
        <v>17</v>
      </c>
      <c r="H46" s="19" t="s">
        <v>12</v>
      </c>
      <c r="I46" s="19">
        <v>150</v>
      </c>
      <c r="J46" s="34" t="s">
        <v>66</v>
      </c>
      <c r="K46" s="20">
        <f>1799.1</f>
        <v>1799.1</v>
      </c>
      <c r="L46" s="20"/>
      <c r="M46" s="20"/>
      <c r="N46" s="20">
        <f>577.6</f>
        <v>577.6</v>
      </c>
      <c r="O46" s="20">
        <f>577.6</f>
        <v>577.6</v>
      </c>
      <c r="P46" s="41"/>
    </row>
    <row r="47" spans="1:22" s="6" customFormat="1" ht="76.5" customHeight="1">
      <c r="A47" s="24">
        <v>31</v>
      </c>
      <c r="B47" s="19" t="s">
        <v>10</v>
      </c>
      <c r="C47" s="19" t="s">
        <v>1</v>
      </c>
      <c r="D47" s="19" t="s">
        <v>16</v>
      </c>
      <c r="E47" s="19" t="s">
        <v>63</v>
      </c>
      <c r="F47" s="19" t="s">
        <v>20</v>
      </c>
      <c r="G47" s="19" t="s">
        <v>11</v>
      </c>
      <c r="H47" s="19" t="s">
        <v>12</v>
      </c>
      <c r="I47" s="19">
        <v>150</v>
      </c>
      <c r="J47" s="31" t="s">
        <v>64</v>
      </c>
      <c r="K47" s="20">
        <f>K48</f>
        <v>4442.3</v>
      </c>
      <c r="L47" s="20">
        <f>L48</f>
        <v>0</v>
      </c>
      <c r="M47" s="20">
        <f>M48</f>
        <v>0</v>
      </c>
      <c r="N47" s="20">
        <f>N48</f>
        <v>5663.8</v>
      </c>
      <c r="O47" s="20">
        <f>O48</f>
        <v>5663.8</v>
      </c>
      <c r="P47" s="40"/>
      <c r="Q47" s="6" t="s">
        <v>39</v>
      </c>
      <c r="S47" s="6" t="s">
        <v>39</v>
      </c>
      <c r="T47" s="6" t="s">
        <v>39</v>
      </c>
      <c r="V47" s="6" t="s">
        <v>39</v>
      </c>
    </row>
    <row r="48" spans="1:22" s="6" customFormat="1" ht="63.75" customHeight="1">
      <c r="A48" s="24">
        <v>32</v>
      </c>
      <c r="B48" s="19">
        <v>822</v>
      </c>
      <c r="C48" s="19" t="s">
        <v>1</v>
      </c>
      <c r="D48" s="19" t="s">
        <v>16</v>
      </c>
      <c r="E48" s="19" t="s">
        <v>63</v>
      </c>
      <c r="F48" s="19" t="s">
        <v>20</v>
      </c>
      <c r="G48" s="19" t="s">
        <v>17</v>
      </c>
      <c r="H48" s="19" t="s">
        <v>12</v>
      </c>
      <c r="I48" s="19">
        <v>150</v>
      </c>
      <c r="J48" s="31" t="s">
        <v>65</v>
      </c>
      <c r="K48" s="20">
        <f>4442.3</f>
        <v>4442.3</v>
      </c>
      <c r="L48" s="27"/>
      <c r="M48" s="27"/>
      <c r="N48" s="20">
        <f>5663.8</f>
        <v>5663.8</v>
      </c>
      <c r="O48" s="20">
        <f>5663.8</f>
        <v>5663.8</v>
      </c>
      <c r="P48" s="40"/>
      <c r="S48" s="6" t="s">
        <v>39</v>
      </c>
      <c r="T48" s="6" t="s">
        <v>39</v>
      </c>
      <c r="V48" s="33"/>
    </row>
    <row r="49" spans="1:16" s="6" customFormat="1" ht="49.5" customHeight="1">
      <c r="A49" s="24">
        <v>33</v>
      </c>
      <c r="B49" s="19" t="s">
        <v>10</v>
      </c>
      <c r="C49" s="19" t="s">
        <v>1</v>
      </c>
      <c r="D49" s="19" t="s">
        <v>16</v>
      </c>
      <c r="E49" s="19" t="s">
        <v>58</v>
      </c>
      <c r="F49" s="19" t="s">
        <v>27</v>
      </c>
      <c r="G49" s="19" t="s">
        <v>11</v>
      </c>
      <c r="H49" s="19" t="s">
        <v>12</v>
      </c>
      <c r="I49" s="19" t="s">
        <v>51</v>
      </c>
      <c r="J49" s="31" t="s">
        <v>61</v>
      </c>
      <c r="K49" s="20">
        <f>K50</f>
        <v>500</v>
      </c>
      <c r="L49" s="20" t="e">
        <f>L50</f>
        <v>#REF!</v>
      </c>
      <c r="M49" s="20" t="e">
        <f>M50</f>
        <v>#REF!</v>
      </c>
      <c r="N49" s="20">
        <f>N50</f>
        <v>500</v>
      </c>
      <c r="O49" s="20">
        <f>O50</f>
        <v>500</v>
      </c>
      <c r="P49" s="40"/>
    </row>
    <row r="50" spans="1:22" s="6" customFormat="1" ht="62.25" customHeight="1">
      <c r="A50" s="24">
        <v>34</v>
      </c>
      <c r="B50" s="19" t="s">
        <v>10</v>
      </c>
      <c r="C50" s="19" t="s">
        <v>1</v>
      </c>
      <c r="D50" s="19" t="s">
        <v>16</v>
      </c>
      <c r="E50" s="19" t="s">
        <v>58</v>
      </c>
      <c r="F50" s="19" t="s">
        <v>27</v>
      </c>
      <c r="G50" s="19" t="s">
        <v>17</v>
      </c>
      <c r="H50" s="19" t="s">
        <v>12</v>
      </c>
      <c r="I50" s="19" t="s">
        <v>51</v>
      </c>
      <c r="J50" s="31" t="s">
        <v>88</v>
      </c>
      <c r="K50" s="20">
        <f>K51</f>
        <v>500</v>
      </c>
      <c r="L50" s="20" t="e">
        <f>L51+#REF!</f>
        <v>#REF!</v>
      </c>
      <c r="M50" s="20" t="e">
        <f>M51+#REF!</f>
        <v>#REF!</v>
      </c>
      <c r="N50" s="20">
        <f>N51</f>
        <v>500</v>
      </c>
      <c r="O50" s="20">
        <f>O51</f>
        <v>500</v>
      </c>
      <c r="P50" s="40"/>
      <c r="V50" s="6" t="s">
        <v>39</v>
      </c>
    </row>
    <row r="51" spans="1:20" s="6" customFormat="1" ht="62.25" customHeight="1">
      <c r="A51" s="24">
        <v>35</v>
      </c>
      <c r="B51" s="19" t="s">
        <v>26</v>
      </c>
      <c r="C51" s="19" t="s">
        <v>1</v>
      </c>
      <c r="D51" s="19" t="s">
        <v>16</v>
      </c>
      <c r="E51" s="19" t="s">
        <v>58</v>
      </c>
      <c r="F51" s="19" t="s">
        <v>27</v>
      </c>
      <c r="G51" s="19" t="s">
        <v>17</v>
      </c>
      <c r="H51" s="19" t="s">
        <v>72</v>
      </c>
      <c r="I51" s="19" t="s">
        <v>51</v>
      </c>
      <c r="J51" s="31" t="s">
        <v>89</v>
      </c>
      <c r="K51" s="20">
        <f>500</f>
        <v>500</v>
      </c>
      <c r="L51" s="27"/>
      <c r="M51" s="27"/>
      <c r="N51" s="20">
        <f>500</f>
        <v>500</v>
      </c>
      <c r="O51" s="20">
        <f>500</f>
        <v>500</v>
      </c>
      <c r="P51" s="40"/>
      <c r="T51" s="6" t="s">
        <v>39</v>
      </c>
    </row>
    <row r="52" spans="1:20" s="3" customFormat="1" ht="43.5" customHeight="1">
      <c r="A52" s="24">
        <v>36</v>
      </c>
      <c r="B52" s="19" t="s">
        <v>10</v>
      </c>
      <c r="C52" s="19" t="s">
        <v>1</v>
      </c>
      <c r="D52" s="19" t="s">
        <v>16</v>
      </c>
      <c r="E52" s="19" t="s">
        <v>47</v>
      </c>
      <c r="F52" s="19" t="s">
        <v>10</v>
      </c>
      <c r="G52" s="19" t="s">
        <v>11</v>
      </c>
      <c r="H52" s="19" t="s">
        <v>12</v>
      </c>
      <c r="I52" s="19">
        <v>150</v>
      </c>
      <c r="J52" s="29" t="s">
        <v>99</v>
      </c>
      <c r="K52" s="20">
        <f>K53+K56</f>
        <v>81.9</v>
      </c>
      <c r="L52" s="20">
        <f>L53+L56</f>
        <v>0</v>
      </c>
      <c r="M52" s="20">
        <f>M53+M56</f>
        <v>0</v>
      </c>
      <c r="N52" s="20">
        <f>N53+N56</f>
        <v>85.10000000000001</v>
      </c>
      <c r="O52" s="20">
        <f>O53+O56</f>
        <v>1.7</v>
      </c>
      <c r="P52" s="41"/>
      <c r="R52" s="3" t="s">
        <v>39</v>
      </c>
      <c r="S52" s="3" t="s">
        <v>39</v>
      </c>
      <c r="T52" s="3" t="s">
        <v>39</v>
      </c>
    </row>
    <row r="53" spans="1:16" s="3" customFormat="1" ht="46.5" customHeight="1">
      <c r="A53" s="24">
        <v>37</v>
      </c>
      <c r="B53" s="19" t="s">
        <v>10</v>
      </c>
      <c r="C53" s="19" t="s">
        <v>1</v>
      </c>
      <c r="D53" s="19" t="s">
        <v>16</v>
      </c>
      <c r="E53" s="19" t="s">
        <v>47</v>
      </c>
      <c r="F53" s="19" t="s">
        <v>22</v>
      </c>
      <c r="G53" s="19" t="s">
        <v>11</v>
      </c>
      <c r="H53" s="19" t="s">
        <v>12</v>
      </c>
      <c r="I53" s="19" t="s">
        <v>51</v>
      </c>
      <c r="J53" s="29" t="s">
        <v>86</v>
      </c>
      <c r="K53" s="20">
        <f aca="true" t="shared" si="2" ref="K53:O54">K54</f>
        <v>1.7</v>
      </c>
      <c r="L53" s="20">
        <f t="shared" si="2"/>
        <v>0</v>
      </c>
      <c r="M53" s="20">
        <f t="shared" si="2"/>
        <v>0</v>
      </c>
      <c r="N53" s="20">
        <f t="shared" si="2"/>
        <v>1.7</v>
      </c>
      <c r="O53" s="20">
        <f t="shared" si="2"/>
        <v>1.7</v>
      </c>
      <c r="P53" s="41"/>
    </row>
    <row r="54" spans="1:16" s="3" customFormat="1" ht="59.25" customHeight="1">
      <c r="A54" s="24">
        <v>38</v>
      </c>
      <c r="B54" s="19" t="s">
        <v>10</v>
      </c>
      <c r="C54" s="19" t="s">
        <v>1</v>
      </c>
      <c r="D54" s="19" t="s">
        <v>16</v>
      </c>
      <c r="E54" s="19" t="s">
        <v>47</v>
      </c>
      <c r="F54" s="19" t="s">
        <v>22</v>
      </c>
      <c r="G54" s="19" t="s">
        <v>17</v>
      </c>
      <c r="H54" s="19" t="s">
        <v>12</v>
      </c>
      <c r="I54" s="19" t="s">
        <v>51</v>
      </c>
      <c r="J54" s="29" t="s">
        <v>85</v>
      </c>
      <c r="K54" s="20">
        <f t="shared" si="2"/>
        <v>1.7</v>
      </c>
      <c r="L54" s="20">
        <f t="shared" si="2"/>
        <v>0</v>
      </c>
      <c r="M54" s="20">
        <f t="shared" si="2"/>
        <v>0</v>
      </c>
      <c r="N54" s="20">
        <f t="shared" si="2"/>
        <v>1.7</v>
      </c>
      <c r="O54" s="20">
        <f t="shared" si="2"/>
        <v>1.7</v>
      </c>
      <c r="P54" s="41"/>
    </row>
    <row r="55" spans="1:21" s="6" customFormat="1" ht="72" customHeight="1">
      <c r="A55" s="24">
        <v>39</v>
      </c>
      <c r="B55" s="19">
        <v>822</v>
      </c>
      <c r="C55" s="19" t="s">
        <v>21</v>
      </c>
      <c r="D55" s="19" t="s">
        <v>16</v>
      </c>
      <c r="E55" s="19" t="s">
        <v>47</v>
      </c>
      <c r="F55" s="19" t="s">
        <v>22</v>
      </c>
      <c r="G55" s="19" t="s">
        <v>17</v>
      </c>
      <c r="H55" s="19" t="s">
        <v>28</v>
      </c>
      <c r="I55" s="19">
        <v>150</v>
      </c>
      <c r="J55" s="31" t="s">
        <v>87</v>
      </c>
      <c r="K55" s="20">
        <f>1.7</f>
        <v>1.7</v>
      </c>
      <c r="L55" s="27"/>
      <c r="M55" s="27"/>
      <c r="N55" s="20">
        <f>1.7</f>
        <v>1.7</v>
      </c>
      <c r="O55" s="20">
        <f>1.7</f>
        <v>1.7</v>
      </c>
      <c r="P55" s="40"/>
      <c r="S55" s="6" t="s">
        <v>39</v>
      </c>
      <c r="U55" s="6" t="s">
        <v>39</v>
      </c>
    </row>
    <row r="56" spans="1:20" s="6" customFormat="1" ht="71.25" customHeight="1">
      <c r="A56" s="24">
        <v>40</v>
      </c>
      <c r="B56" s="19" t="s">
        <v>10</v>
      </c>
      <c r="C56" s="19" t="s">
        <v>1</v>
      </c>
      <c r="D56" s="19" t="s">
        <v>16</v>
      </c>
      <c r="E56" s="19" t="s">
        <v>48</v>
      </c>
      <c r="F56" s="19" t="s">
        <v>49</v>
      </c>
      <c r="G56" s="19" t="s">
        <v>11</v>
      </c>
      <c r="H56" s="19" t="s">
        <v>12</v>
      </c>
      <c r="I56" s="19" t="s">
        <v>51</v>
      </c>
      <c r="J56" s="31" t="s">
        <v>84</v>
      </c>
      <c r="K56" s="20">
        <f>K57</f>
        <v>80.2</v>
      </c>
      <c r="L56" s="20">
        <f>L57</f>
        <v>0</v>
      </c>
      <c r="M56" s="20">
        <f>M57</f>
        <v>0</v>
      </c>
      <c r="N56" s="20">
        <f>N57</f>
        <v>83.4</v>
      </c>
      <c r="O56" s="20">
        <f>O57</f>
        <v>0</v>
      </c>
      <c r="P56" s="40"/>
      <c r="T56" s="6" t="s">
        <v>39</v>
      </c>
    </row>
    <row r="57" spans="1:21" s="6" customFormat="1" ht="77.25" customHeight="1">
      <c r="A57" s="24">
        <v>41</v>
      </c>
      <c r="B57" s="19">
        <v>822</v>
      </c>
      <c r="C57" s="19" t="s">
        <v>1</v>
      </c>
      <c r="D57" s="19" t="s">
        <v>16</v>
      </c>
      <c r="E57" s="19" t="s">
        <v>48</v>
      </c>
      <c r="F57" s="19" t="s">
        <v>49</v>
      </c>
      <c r="G57" s="19" t="s">
        <v>17</v>
      </c>
      <c r="H57" s="19" t="s">
        <v>12</v>
      </c>
      <c r="I57" s="19">
        <v>150</v>
      </c>
      <c r="J57" s="31" t="s">
        <v>83</v>
      </c>
      <c r="K57" s="20">
        <f>80.2</f>
        <v>80.2</v>
      </c>
      <c r="L57" s="27"/>
      <c r="M57" s="27"/>
      <c r="N57" s="20">
        <f>83.4</f>
        <v>83.4</v>
      </c>
      <c r="O57" s="20">
        <f>0</f>
        <v>0</v>
      </c>
      <c r="P57" s="40"/>
      <c r="T57" s="6" t="s">
        <v>39</v>
      </c>
      <c r="U57" s="6" t="s">
        <v>39</v>
      </c>
    </row>
    <row r="58" spans="1:23" s="6" customFormat="1" ht="42.75" customHeight="1">
      <c r="A58" s="24">
        <v>42</v>
      </c>
      <c r="B58" s="19" t="s">
        <v>10</v>
      </c>
      <c r="C58" s="19" t="s">
        <v>1</v>
      </c>
      <c r="D58" s="19" t="s">
        <v>16</v>
      </c>
      <c r="E58" s="19" t="s">
        <v>59</v>
      </c>
      <c r="F58" s="19" t="s">
        <v>10</v>
      </c>
      <c r="G58" s="19" t="s">
        <v>11</v>
      </c>
      <c r="H58" s="19" t="s">
        <v>12</v>
      </c>
      <c r="I58" s="19" t="s">
        <v>51</v>
      </c>
      <c r="J58" s="31" t="s">
        <v>60</v>
      </c>
      <c r="K58" s="20">
        <f aca="true" t="shared" si="3" ref="K58:O59">K59</f>
        <v>197.3</v>
      </c>
      <c r="L58" s="20" t="e">
        <f t="shared" si="3"/>
        <v>#REF!</v>
      </c>
      <c r="M58" s="20" t="e">
        <f t="shared" si="3"/>
        <v>#REF!</v>
      </c>
      <c r="N58" s="20">
        <f t="shared" si="3"/>
        <v>197.3</v>
      </c>
      <c r="O58" s="20">
        <f t="shared" si="3"/>
        <v>197.3</v>
      </c>
      <c r="P58" s="40"/>
      <c r="S58" s="6" t="s">
        <v>39</v>
      </c>
      <c r="T58" s="6" t="s">
        <v>39</v>
      </c>
      <c r="W58" s="6" t="s">
        <v>39</v>
      </c>
    </row>
    <row r="59" spans="1:21" s="6" customFormat="1" ht="42.75" customHeight="1">
      <c r="A59" s="24">
        <v>43</v>
      </c>
      <c r="B59" s="19" t="s">
        <v>10</v>
      </c>
      <c r="C59" s="19" t="s">
        <v>1</v>
      </c>
      <c r="D59" s="19" t="s">
        <v>16</v>
      </c>
      <c r="E59" s="19" t="s">
        <v>46</v>
      </c>
      <c r="F59" s="19" t="s">
        <v>27</v>
      </c>
      <c r="G59" s="19" t="s">
        <v>11</v>
      </c>
      <c r="H59" s="19" t="s">
        <v>12</v>
      </c>
      <c r="I59" s="19" t="s">
        <v>51</v>
      </c>
      <c r="J59" s="31" t="s">
        <v>52</v>
      </c>
      <c r="K59" s="20">
        <f t="shared" si="3"/>
        <v>197.3</v>
      </c>
      <c r="L59" s="20" t="e">
        <f t="shared" si="3"/>
        <v>#REF!</v>
      </c>
      <c r="M59" s="20" t="e">
        <f t="shared" si="3"/>
        <v>#REF!</v>
      </c>
      <c r="N59" s="20">
        <f t="shared" si="3"/>
        <v>197.3</v>
      </c>
      <c r="O59" s="20">
        <f t="shared" si="3"/>
        <v>197.3</v>
      </c>
      <c r="P59" s="40"/>
      <c r="S59" s="6" t="s">
        <v>39</v>
      </c>
      <c r="U59" s="6" t="s">
        <v>39</v>
      </c>
    </row>
    <row r="60" spans="1:25" s="6" customFormat="1" ht="53.25" customHeight="1">
      <c r="A60" s="24">
        <v>44</v>
      </c>
      <c r="B60" s="19" t="s">
        <v>10</v>
      </c>
      <c r="C60" s="19" t="s">
        <v>1</v>
      </c>
      <c r="D60" s="19" t="s">
        <v>16</v>
      </c>
      <c r="E60" s="19" t="s">
        <v>46</v>
      </c>
      <c r="F60" s="19" t="s">
        <v>27</v>
      </c>
      <c r="G60" s="19" t="s">
        <v>17</v>
      </c>
      <c r="H60" s="19" t="s">
        <v>12</v>
      </c>
      <c r="I60" s="19" t="s">
        <v>51</v>
      </c>
      <c r="J60" s="31" t="s">
        <v>53</v>
      </c>
      <c r="K60" s="20">
        <f>K61+K62</f>
        <v>197.3</v>
      </c>
      <c r="L60" s="20" t="e">
        <f>#REF!+L61+L62</f>
        <v>#REF!</v>
      </c>
      <c r="M60" s="20" t="e">
        <f>#REF!+M61+M62</f>
        <v>#REF!</v>
      </c>
      <c r="N60" s="20">
        <f>N61+N62</f>
        <v>197.3</v>
      </c>
      <c r="O60" s="20">
        <f>O61+O62</f>
        <v>197.3</v>
      </c>
      <c r="P60" s="40"/>
      <c r="R60" s="6" t="s">
        <v>39</v>
      </c>
      <c r="T60" s="6" t="s">
        <v>39</v>
      </c>
      <c r="U60" s="6" t="s">
        <v>39</v>
      </c>
      <c r="V60" s="6" t="s">
        <v>39</v>
      </c>
      <c r="Y60" s="6" t="s">
        <v>39</v>
      </c>
    </row>
    <row r="61" spans="1:26" s="6" customFormat="1" ht="68.25" customHeight="1">
      <c r="A61" s="24">
        <v>45</v>
      </c>
      <c r="B61" s="19" t="s">
        <v>26</v>
      </c>
      <c r="C61" s="19" t="s">
        <v>1</v>
      </c>
      <c r="D61" s="19" t="s">
        <v>16</v>
      </c>
      <c r="E61" s="19" t="s">
        <v>46</v>
      </c>
      <c r="F61" s="19" t="s">
        <v>27</v>
      </c>
      <c r="G61" s="19" t="s">
        <v>17</v>
      </c>
      <c r="H61" s="19" t="s">
        <v>67</v>
      </c>
      <c r="I61" s="19">
        <v>150</v>
      </c>
      <c r="J61" s="31" t="s">
        <v>71</v>
      </c>
      <c r="K61" s="20">
        <f>60</f>
        <v>60</v>
      </c>
      <c r="L61" s="27"/>
      <c r="M61" s="27"/>
      <c r="N61" s="20">
        <f>60</f>
        <v>60</v>
      </c>
      <c r="O61" s="20">
        <f>60</f>
        <v>60</v>
      </c>
      <c r="P61" s="40"/>
      <c r="R61" s="6" t="s">
        <v>39</v>
      </c>
      <c r="Z61" s="6" t="s">
        <v>39</v>
      </c>
    </row>
    <row r="62" spans="1:24" s="6" customFormat="1" ht="60.75" customHeight="1">
      <c r="A62" s="24">
        <v>46</v>
      </c>
      <c r="B62" s="19" t="s">
        <v>26</v>
      </c>
      <c r="C62" s="19" t="s">
        <v>1</v>
      </c>
      <c r="D62" s="19" t="s">
        <v>16</v>
      </c>
      <c r="E62" s="19" t="s">
        <v>46</v>
      </c>
      <c r="F62" s="19" t="s">
        <v>27</v>
      </c>
      <c r="G62" s="19" t="s">
        <v>17</v>
      </c>
      <c r="H62" s="19" t="s">
        <v>68</v>
      </c>
      <c r="I62" s="19">
        <v>150</v>
      </c>
      <c r="J62" s="31" t="s">
        <v>69</v>
      </c>
      <c r="K62" s="20">
        <f>137.3</f>
        <v>137.3</v>
      </c>
      <c r="L62" s="27"/>
      <c r="M62" s="27"/>
      <c r="N62" s="20">
        <v>137.3</v>
      </c>
      <c r="O62" s="20">
        <f>137.3</f>
        <v>137.3</v>
      </c>
      <c r="P62" s="40"/>
      <c r="S62" s="6" t="s">
        <v>39</v>
      </c>
      <c r="T62" s="6" t="s">
        <v>39</v>
      </c>
      <c r="U62" s="6" t="s">
        <v>39</v>
      </c>
      <c r="V62" s="6" t="s">
        <v>39</v>
      </c>
      <c r="X62" s="6" t="s">
        <v>39</v>
      </c>
    </row>
    <row r="63" spans="1:18" s="2" customFormat="1" ht="21.75" customHeight="1">
      <c r="A63" s="46" t="s">
        <v>33</v>
      </c>
      <c r="B63" s="46"/>
      <c r="C63" s="46"/>
      <c r="D63" s="46"/>
      <c r="E63" s="46"/>
      <c r="F63" s="46"/>
      <c r="G63" s="46"/>
      <c r="H63" s="46"/>
      <c r="I63" s="46"/>
      <c r="J63" s="46"/>
      <c r="K63" s="20">
        <f>K17+K42</f>
        <v>7356.2</v>
      </c>
      <c r="L63" s="20" t="e">
        <f>L17+L42</f>
        <v>#REF!</v>
      </c>
      <c r="M63" s="20" t="e">
        <f>M17+M42</f>
        <v>#REF!</v>
      </c>
      <c r="N63" s="20">
        <f>N17+N42</f>
        <v>7357.100000000001</v>
      </c>
      <c r="O63" s="20">
        <f>O17+O42</f>
        <v>7280.6</v>
      </c>
      <c r="P63" s="42"/>
      <c r="Q63" s="7"/>
      <c r="R63" s="7"/>
    </row>
    <row r="64" spans="1:16" s="2" customFormat="1" ht="27.75" customHeight="1">
      <c r="A64" s="4"/>
      <c r="B64" s="9"/>
      <c r="C64" s="9"/>
      <c r="D64" s="9"/>
      <c r="E64" s="9"/>
      <c r="F64" s="9"/>
      <c r="G64" s="9"/>
      <c r="H64" s="9"/>
      <c r="I64" s="9"/>
      <c r="J64" s="10"/>
      <c r="K64" s="11"/>
      <c r="L64" s="10"/>
      <c r="M64" s="10"/>
      <c r="N64" s="11"/>
      <c r="O64" s="11"/>
      <c r="P64" s="43"/>
    </row>
    <row r="65" spans="1:21" s="2" customFormat="1" ht="1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43"/>
      <c r="U65" s="2" t="s">
        <v>39</v>
      </c>
    </row>
    <row r="66" spans="2:19" s="2" customFormat="1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3"/>
      <c r="R66" s="2" t="s">
        <v>39</v>
      </c>
      <c r="S66" s="2" t="s">
        <v>39</v>
      </c>
    </row>
    <row r="67" spans="2:16" s="2" customFormat="1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43"/>
    </row>
    <row r="68" spans="2:15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</sheetData>
  <sheetProtection/>
  <mergeCells count="18">
    <mergeCell ref="A63:J63"/>
    <mergeCell ref="F9:F15"/>
    <mergeCell ref="C9:C15"/>
    <mergeCell ref="O8:O15"/>
    <mergeCell ref="B8:I8"/>
    <mergeCell ref="A8:A15"/>
    <mergeCell ref="N8:N15"/>
    <mergeCell ref="J8:J15"/>
    <mergeCell ref="B9:B15"/>
    <mergeCell ref="E9:E15"/>
    <mergeCell ref="D9:D15"/>
    <mergeCell ref="K1:O1"/>
    <mergeCell ref="K2:O2"/>
    <mergeCell ref="K3:O3"/>
    <mergeCell ref="G9:G15"/>
    <mergeCell ref="I9:I15"/>
    <mergeCell ref="K8:K15"/>
    <mergeCell ref="H9:H15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Пользователь Windows</cp:lastModifiedBy>
  <cp:lastPrinted>2023-11-20T08:58:14Z</cp:lastPrinted>
  <dcterms:created xsi:type="dcterms:W3CDTF">2005-06-15T06:50:43Z</dcterms:created>
  <dcterms:modified xsi:type="dcterms:W3CDTF">2023-11-20T08:58:56Z</dcterms:modified>
  <cp:category/>
  <cp:version/>
  <cp:contentType/>
  <cp:contentStatus/>
</cp:coreProperties>
</file>