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45" windowHeight="11055"/>
  </bookViews>
  <sheets>
    <sheet name="Прил 1" sheetId="8" r:id="rId1"/>
    <sheet name="Прил 2" sheetId="4" r:id="rId2"/>
  </sheets>
  <calcPr calcId="125725"/>
</workbook>
</file>

<file path=xl/calcChain.xml><?xml version="1.0" encoding="utf-8"?>
<calcChain xmlns="http://schemas.openxmlformats.org/spreadsheetml/2006/main">
  <c r="I209" i="8"/>
  <c r="J209"/>
  <c r="K209"/>
  <c r="L209"/>
  <c r="M209"/>
  <c r="N209"/>
  <c r="H209"/>
  <c r="O229"/>
  <c r="M227"/>
  <c r="L227"/>
  <c r="K227"/>
  <c r="J227"/>
  <c r="I227"/>
  <c r="H227"/>
  <c r="O227" s="1"/>
  <c r="H16" i="4"/>
  <c r="I16"/>
  <c r="J16"/>
  <c r="F18"/>
  <c r="G18"/>
  <c r="H18"/>
  <c r="I18"/>
  <c r="J18"/>
  <c r="D18"/>
  <c r="I249" i="8"/>
  <c r="I245" s="1"/>
  <c r="I243" s="1"/>
  <c r="J249"/>
  <c r="K249"/>
  <c r="L249"/>
  <c r="M249"/>
  <c r="M247" s="1"/>
  <c r="N249"/>
  <c r="N247" s="1"/>
  <c r="H249"/>
  <c r="H247" s="1"/>
  <c r="K67" i="4"/>
  <c r="K60"/>
  <c r="K53"/>
  <c r="K44"/>
  <c r="K39"/>
  <c r="K30"/>
  <c r="J62"/>
  <c r="I62"/>
  <c r="H62"/>
  <c r="G62"/>
  <c r="F62"/>
  <c r="E62"/>
  <c r="D62"/>
  <c r="I20"/>
  <c r="I27"/>
  <c r="I34"/>
  <c r="I41"/>
  <c r="I48"/>
  <c r="I55"/>
  <c r="J55"/>
  <c r="H55"/>
  <c r="G55"/>
  <c r="F55"/>
  <c r="E55"/>
  <c r="D55"/>
  <c r="O289" i="8"/>
  <c r="N287"/>
  <c r="M287"/>
  <c r="L287"/>
  <c r="K287"/>
  <c r="J287"/>
  <c r="I287"/>
  <c r="H287"/>
  <c r="O298"/>
  <c r="N296"/>
  <c r="M296"/>
  <c r="L296"/>
  <c r="K296"/>
  <c r="J296"/>
  <c r="I296"/>
  <c r="H296"/>
  <c r="O294"/>
  <c r="N292"/>
  <c r="N291" s="1"/>
  <c r="M292"/>
  <c r="M291" s="1"/>
  <c r="L292"/>
  <c r="L291" s="1"/>
  <c r="K292"/>
  <c r="K291" s="1"/>
  <c r="J292"/>
  <c r="J291" s="1"/>
  <c r="I292"/>
  <c r="I291" s="1"/>
  <c r="H292"/>
  <c r="H291" s="1"/>
  <c r="O285"/>
  <c r="N283"/>
  <c r="M283"/>
  <c r="L283"/>
  <c r="K283"/>
  <c r="J283"/>
  <c r="I283"/>
  <c r="H283"/>
  <c r="O281"/>
  <c r="M279"/>
  <c r="L279"/>
  <c r="K279"/>
  <c r="J279"/>
  <c r="I279"/>
  <c r="H279"/>
  <c r="O277"/>
  <c r="N275"/>
  <c r="M275"/>
  <c r="L275"/>
  <c r="K275"/>
  <c r="J275"/>
  <c r="I275"/>
  <c r="H275"/>
  <c r="O273"/>
  <c r="N271"/>
  <c r="M271"/>
  <c r="L271"/>
  <c r="K271"/>
  <c r="J271"/>
  <c r="I271"/>
  <c r="H271"/>
  <c r="O269"/>
  <c r="N267"/>
  <c r="M267"/>
  <c r="L267"/>
  <c r="K267"/>
  <c r="J267"/>
  <c r="I267"/>
  <c r="H267"/>
  <c r="O265"/>
  <c r="N263"/>
  <c r="M263"/>
  <c r="L263"/>
  <c r="K263"/>
  <c r="J263"/>
  <c r="I263"/>
  <c r="H263"/>
  <c r="O261"/>
  <c r="N259"/>
  <c r="M259"/>
  <c r="L259"/>
  <c r="K259"/>
  <c r="J259"/>
  <c r="I259"/>
  <c r="H259"/>
  <c r="O257"/>
  <c r="N255"/>
  <c r="M255"/>
  <c r="L255"/>
  <c r="K255"/>
  <c r="J255"/>
  <c r="I255"/>
  <c r="H255"/>
  <c r="O253"/>
  <c r="N251"/>
  <c r="M251"/>
  <c r="L251"/>
  <c r="K251"/>
  <c r="J251"/>
  <c r="I251"/>
  <c r="H251"/>
  <c r="K247"/>
  <c r="J245"/>
  <c r="J243" s="1"/>
  <c r="L247"/>
  <c r="N245"/>
  <c r="N243" s="1"/>
  <c r="L245"/>
  <c r="L243" s="1"/>
  <c r="O242"/>
  <c r="N239"/>
  <c r="M239"/>
  <c r="L239"/>
  <c r="K239"/>
  <c r="J239"/>
  <c r="I239"/>
  <c r="H239"/>
  <c r="O238"/>
  <c r="O237"/>
  <c r="N235"/>
  <c r="M235"/>
  <c r="L235"/>
  <c r="K235"/>
  <c r="J235"/>
  <c r="I235"/>
  <c r="H235"/>
  <c r="O234"/>
  <c r="O233"/>
  <c r="N231"/>
  <c r="M231"/>
  <c r="L231"/>
  <c r="K231"/>
  <c r="J231"/>
  <c r="I231"/>
  <c r="H231"/>
  <c r="O225"/>
  <c r="M223"/>
  <c r="L223"/>
  <c r="K223"/>
  <c r="J223"/>
  <c r="I223"/>
  <c r="H223"/>
  <c r="O222"/>
  <c r="O221"/>
  <c r="N219"/>
  <c r="M219"/>
  <c r="L219"/>
  <c r="K219"/>
  <c r="J219"/>
  <c r="I219"/>
  <c r="H219"/>
  <c r="O217"/>
  <c r="N215"/>
  <c r="M215"/>
  <c r="L215"/>
  <c r="K215"/>
  <c r="J215"/>
  <c r="I215"/>
  <c r="H215"/>
  <c r="O213"/>
  <c r="N211"/>
  <c r="M211"/>
  <c r="L211"/>
  <c r="K211"/>
  <c r="J211"/>
  <c r="I211"/>
  <c r="H211"/>
  <c r="N210"/>
  <c r="N134" s="1"/>
  <c r="M210"/>
  <c r="M134" s="1"/>
  <c r="L210"/>
  <c r="L134" s="1"/>
  <c r="K210"/>
  <c r="K134" s="1"/>
  <c r="J210"/>
  <c r="J134" s="1"/>
  <c r="I210"/>
  <c r="I134" s="1"/>
  <c r="H210"/>
  <c r="H134" s="1"/>
  <c r="M207"/>
  <c r="J207"/>
  <c r="I207"/>
  <c r="N207"/>
  <c r="O205"/>
  <c r="N203"/>
  <c r="M203"/>
  <c r="L203"/>
  <c r="K203"/>
  <c r="J203"/>
  <c r="I203"/>
  <c r="H203"/>
  <c r="N201"/>
  <c r="M201"/>
  <c r="L201"/>
  <c r="L199" s="1"/>
  <c r="K201"/>
  <c r="K199" s="1"/>
  <c r="J201"/>
  <c r="J199" s="1"/>
  <c r="I201"/>
  <c r="I199" s="1"/>
  <c r="H201"/>
  <c r="M199"/>
  <c r="H199"/>
  <c r="O197"/>
  <c r="N195"/>
  <c r="M195"/>
  <c r="L195"/>
  <c r="K195"/>
  <c r="J195"/>
  <c r="I195"/>
  <c r="H195"/>
  <c r="N193"/>
  <c r="M193"/>
  <c r="M191" s="1"/>
  <c r="L193"/>
  <c r="L191" s="1"/>
  <c r="K193"/>
  <c r="J193"/>
  <c r="J191" s="1"/>
  <c r="I193"/>
  <c r="I191" s="1"/>
  <c r="H193"/>
  <c r="H191" s="1"/>
  <c r="N191"/>
  <c r="O189"/>
  <c r="N187"/>
  <c r="M187"/>
  <c r="L187"/>
  <c r="K187"/>
  <c r="J187"/>
  <c r="I187"/>
  <c r="H187"/>
  <c r="O185"/>
  <c r="N183"/>
  <c r="M183"/>
  <c r="L183"/>
  <c r="K183"/>
  <c r="J183"/>
  <c r="I183"/>
  <c r="H183"/>
  <c r="O181"/>
  <c r="N179"/>
  <c r="M179"/>
  <c r="L179"/>
  <c r="K179"/>
  <c r="J179"/>
  <c r="I179"/>
  <c r="H179"/>
  <c r="O177"/>
  <c r="N175"/>
  <c r="M175"/>
  <c r="L175"/>
  <c r="K175"/>
  <c r="J175"/>
  <c r="I175"/>
  <c r="H175"/>
  <c r="O173"/>
  <c r="N171"/>
  <c r="M171"/>
  <c r="L171"/>
  <c r="K171"/>
  <c r="J171"/>
  <c r="I171"/>
  <c r="H171"/>
  <c r="O169"/>
  <c r="N167"/>
  <c r="M167"/>
  <c r="L167"/>
  <c r="K167"/>
  <c r="J167"/>
  <c r="I167"/>
  <c r="H167"/>
  <c r="N165"/>
  <c r="N163" s="1"/>
  <c r="M165"/>
  <c r="M163" s="1"/>
  <c r="L165"/>
  <c r="L163" s="1"/>
  <c r="K165"/>
  <c r="J165"/>
  <c r="J163" s="1"/>
  <c r="I165"/>
  <c r="I163" s="1"/>
  <c r="H165"/>
  <c r="H163" s="1"/>
  <c r="K163"/>
  <c r="O161"/>
  <c r="N159"/>
  <c r="M159"/>
  <c r="L159"/>
  <c r="K159"/>
  <c r="J159"/>
  <c r="I159"/>
  <c r="H159"/>
  <c r="O157"/>
  <c r="N155"/>
  <c r="M155"/>
  <c r="L155"/>
  <c r="K155"/>
  <c r="J155"/>
  <c r="I155"/>
  <c r="H155"/>
  <c r="O153"/>
  <c r="N151"/>
  <c r="M151"/>
  <c r="L151"/>
  <c r="K151"/>
  <c r="J151"/>
  <c r="I151"/>
  <c r="H151"/>
  <c r="O149"/>
  <c r="N147"/>
  <c r="M147"/>
  <c r="L147"/>
  <c r="K147"/>
  <c r="J147"/>
  <c r="I147"/>
  <c r="H147"/>
  <c r="O145"/>
  <c r="N143"/>
  <c r="M143"/>
  <c r="L143"/>
  <c r="K143"/>
  <c r="J143"/>
  <c r="I143"/>
  <c r="H143"/>
  <c r="O141"/>
  <c r="N139"/>
  <c r="M139"/>
  <c r="L139"/>
  <c r="K139"/>
  <c r="J139"/>
  <c r="I139"/>
  <c r="H139"/>
  <c r="N137"/>
  <c r="N135" s="1"/>
  <c r="M137"/>
  <c r="M135" s="1"/>
  <c r="L137"/>
  <c r="L135" s="1"/>
  <c r="K137"/>
  <c r="J137"/>
  <c r="J135" s="1"/>
  <c r="I137"/>
  <c r="I135" s="1"/>
  <c r="H137"/>
  <c r="H135" s="1"/>
  <c r="K135"/>
  <c r="O129"/>
  <c r="N127"/>
  <c r="M127"/>
  <c r="L127"/>
  <c r="K127"/>
  <c r="J127"/>
  <c r="I127"/>
  <c r="H127"/>
  <c r="N126"/>
  <c r="N124" s="1"/>
  <c r="M126"/>
  <c r="M124" s="1"/>
  <c r="L126"/>
  <c r="L124" s="1"/>
  <c r="K126"/>
  <c r="K124" s="1"/>
  <c r="J126"/>
  <c r="J124" s="1"/>
  <c r="I126"/>
  <c r="H126"/>
  <c r="H124" s="1"/>
  <c r="I124"/>
  <c r="O123"/>
  <c r="N120"/>
  <c r="M120"/>
  <c r="L120"/>
  <c r="K120"/>
  <c r="J120"/>
  <c r="I120"/>
  <c r="H120"/>
  <c r="O119"/>
  <c r="N116"/>
  <c r="M116"/>
  <c r="L116"/>
  <c r="K116"/>
  <c r="J116"/>
  <c r="I116"/>
  <c r="H116"/>
  <c r="O115"/>
  <c r="N112"/>
  <c r="M112"/>
  <c r="L112"/>
  <c r="K112"/>
  <c r="J112"/>
  <c r="I112"/>
  <c r="H112"/>
  <c r="O110"/>
  <c r="N108"/>
  <c r="M108"/>
  <c r="L108"/>
  <c r="K108"/>
  <c r="J108"/>
  <c r="I108"/>
  <c r="H108"/>
  <c r="O106"/>
  <c r="N104"/>
  <c r="M104"/>
  <c r="L104"/>
  <c r="K104"/>
  <c r="J104"/>
  <c r="I104"/>
  <c r="H104"/>
  <c r="O102"/>
  <c r="N100"/>
  <c r="M100"/>
  <c r="L100"/>
  <c r="K100"/>
  <c r="J100"/>
  <c r="I100"/>
  <c r="H100"/>
  <c r="O99"/>
  <c r="O98"/>
  <c r="N96"/>
  <c r="M96"/>
  <c r="L96"/>
  <c r="K96"/>
  <c r="J96"/>
  <c r="I96"/>
  <c r="H96"/>
  <c r="O94"/>
  <c r="N92"/>
  <c r="M92"/>
  <c r="L92"/>
  <c r="K92"/>
  <c r="J92"/>
  <c r="I92"/>
  <c r="H92"/>
  <c r="O90"/>
  <c r="N88"/>
  <c r="M88"/>
  <c r="L88"/>
  <c r="K88"/>
  <c r="J88"/>
  <c r="I88"/>
  <c r="H88"/>
  <c r="O86"/>
  <c r="N84"/>
  <c r="M84"/>
  <c r="L84"/>
  <c r="K84"/>
  <c r="J84"/>
  <c r="I84"/>
  <c r="H84"/>
  <c r="O82"/>
  <c r="N80"/>
  <c r="M80"/>
  <c r="L80"/>
  <c r="K80"/>
  <c r="J80"/>
  <c r="I80"/>
  <c r="H80"/>
  <c r="O78"/>
  <c r="N76"/>
  <c r="M76"/>
  <c r="L76"/>
  <c r="K76"/>
  <c r="J76"/>
  <c r="I76"/>
  <c r="H76"/>
  <c r="O74"/>
  <c r="N72"/>
  <c r="M72"/>
  <c r="L72"/>
  <c r="K72"/>
  <c r="J72"/>
  <c r="I72"/>
  <c r="H72"/>
  <c r="O71"/>
  <c r="O70"/>
  <c r="N68"/>
  <c r="M68"/>
  <c r="L68"/>
  <c r="K68"/>
  <c r="J68"/>
  <c r="I68"/>
  <c r="H68"/>
  <c r="O68" s="1"/>
  <c r="O66"/>
  <c r="N64"/>
  <c r="M64"/>
  <c r="L64"/>
  <c r="K64"/>
  <c r="J64"/>
  <c r="I64"/>
  <c r="H64"/>
  <c r="O64" s="1"/>
  <c r="O62"/>
  <c r="N60"/>
  <c r="M60"/>
  <c r="L60"/>
  <c r="K60"/>
  <c r="J60"/>
  <c r="I60"/>
  <c r="H60"/>
  <c r="O58"/>
  <c r="N56"/>
  <c r="M56"/>
  <c r="L56"/>
  <c r="K56"/>
  <c r="J56"/>
  <c r="I56"/>
  <c r="H56"/>
  <c r="N55"/>
  <c r="N43" s="1"/>
  <c r="M55"/>
  <c r="M43" s="1"/>
  <c r="L55"/>
  <c r="L43" s="1"/>
  <c r="K55"/>
  <c r="K43" s="1"/>
  <c r="J55"/>
  <c r="J43" s="1"/>
  <c r="I55"/>
  <c r="H55"/>
  <c r="N54"/>
  <c r="N52" s="1"/>
  <c r="M54"/>
  <c r="L54"/>
  <c r="K54"/>
  <c r="J54"/>
  <c r="J52" s="1"/>
  <c r="I54"/>
  <c r="H54"/>
  <c r="O50"/>
  <c r="N48"/>
  <c r="M48"/>
  <c r="L48"/>
  <c r="K48"/>
  <c r="J48"/>
  <c r="I48"/>
  <c r="H48"/>
  <c r="N46"/>
  <c r="N44" s="1"/>
  <c r="M46"/>
  <c r="M44" s="1"/>
  <c r="L46"/>
  <c r="K46"/>
  <c r="J46"/>
  <c r="J44" s="1"/>
  <c r="I46"/>
  <c r="I44" s="1"/>
  <c r="H46"/>
  <c r="K44"/>
  <c r="M42"/>
  <c r="O38"/>
  <c r="N36"/>
  <c r="M36"/>
  <c r="L36"/>
  <c r="K36"/>
  <c r="J36"/>
  <c r="I36"/>
  <c r="H36"/>
  <c r="O34"/>
  <c r="N32"/>
  <c r="M32"/>
  <c r="L32"/>
  <c r="K32"/>
  <c r="J32"/>
  <c r="I32"/>
  <c r="H32"/>
  <c r="O30"/>
  <c r="N28"/>
  <c r="M28"/>
  <c r="L28"/>
  <c r="K28"/>
  <c r="J28"/>
  <c r="I28"/>
  <c r="H28"/>
  <c r="O26"/>
  <c r="N24"/>
  <c r="M24"/>
  <c r="L24"/>
  <c r="K24"/>
  <c r="J24"/>
  <c r="I24"/>
  <c r="H24"/>
  <c r="N22"/>
  <c r="N20" s="1"/>
  <c r="M22"/>
  <c r="M18" s="1"/>
  <c r="M16" s="1"/>
  <c r="L22"/>
  <c r="L20" s="1"/>
  <c r="K22"/>
  <c r="J22"/>
  <c r="J20" s="1"/>
  <c r="I22"/>
  <c r="I18" s="1"/>
  <c r="I16" s="1"/>
  <c r="E25" i="4" s="1"/>
  <c r="H22" i="8"/>
  <c r="K20"/>
  <c r="I20"/>
  <c r="K18"/>
  <c r="K16" s="1"/>
  <c r="H18"/>
  <c r="G16" i="4"/>
  <c r="G41"/>
  <c r="O249" i="8" l="1"/>
  <c r="I42"/>
  <c r="E32" i="4" s="1"/>
  <c r="K32" s="1"/>
  <c r="M52" i="8"/>
  <c r="K207"/>
  <c r="L42"/>
  <c r="L40" s="1"/>
  <c r="M40"/>
  <c r="K133"/>
  <c r="K131" s="1"/>
  <c r="K25" i="4"/>
  <c r="I13"/>
  <c r="K55"/>
  <c r="K62"/>
  <c r="H245" i="8"/>
  <c r="H243" s="1"/>
  <c r="K15"/>
  <c r="J247"/>
  <c r="M20"/>
  <c r="O46"/>
  <c r="I52"/>
  <c r="I247"/>
  <c r="O247" s="1"/>
  <c r="O210"/>
  <c r="K191"/>
  <c r="O251"/>
  <c r="O255"/>
  <c r="O267"/>
  <c r="O271"/>
  <c r="O283"/>
  <c r="O28"/>
  <c r="O84"/>
  <c r="L18"/>
  <c r="L16" s="1"/>
  <c r="I43"/>
  <c r="I40" s="1"/>
  <c r="K42"/>
  <c r="K40" s="1"/>
  <c r="O55"/>
  <c r="J15"/>
  <c r="O159"/>
  <c r="O175"/>
  <c r="L207"/>
  <c r="I15"/>
  <c r="M245"/>
  <c r="M243" s="1"/>
  <c r="O287"/>
  <c r="O127"/>
  <c r="O135"/>
  <c r="N133"/>
  <c r="N131" s="1"/>
  <c r="O209"/>
  <c r="M15"/>
  <c r="J18"/>
  <c r="J16" s="1"/>
  <c r="N18"/>
  <c r="N16" s="1"/>
  <c r="O22"/>
  <c r="O32"/>
  <c r="L52"/>
  <c r="N15"/>
  <c r="O72"/>
  <c r="O88"/>
  <c r="O104"/>
  <c r="O108"/>
  <c r="O120"/>
  <c r="O124"/>
  <c r="O139"/>
  <c r="O155"/>
  <c r="O165"/>
  <c r="L133"/>
  <c r="L131" s="1"/>
  <c r="O179"/>
  <c r="O195"/>
  <c r="O203"/>
  <c r="O215"/>
  <c r="O219"/>
  <c r="K245"/>
  <c r="K243" s="1"/>
  <c r="O279"/>
  <c r="O191"/>
  <c r="H16"/>
  <c r="O24"/>
  <c r="O36"/>
  <c r="H42"/>
  <c r="H43"/>
  <c r="H15" s="1"/>
  <c r="H44"/>
  <c r="L44"/>
  <c r="O60"/>
  <c r="O76"/>
  <c r="O80"/>
  <c r="O92"/>
  <c r="O96"/>
  <c r="O112"/>
  <c r="O126"/>
  <c r="O167"/>
  <c r="O171"/>
  <c r="O183"/>
  <c r="O187"/>
  <c r="N199"/>
  <c r="O199" s="1"/>
  <c r="H207"/>
  <c r="O207" s="1"/>
  <c r="O223"/>
  <c r="O239"/>
  <c r="O263"/>
  <c r="O292"/>
  <c r="O296"/>
  <c r="O143"/>
  <c r="J133"/>
  <c r="J131" s="1"/>
  <c r="H20"/>
  <c r="O20" s="1"/>
  <c r="O48"/>
  <c r="H52"/>
  <c r="J42"/>
  <c r="J40" s="1"/>
  <c r="N42"/>
  <c r="N40" s="1"/>
  <c r="O56"/>
  <c r="O100"/>
  <c r="O116"/>
  <c r="O137"/>
  <c r="O147"/>
  <c r="O151"/>
  <c r="O163"/>
  <c r="I133"/>
  <c r="M133"/>
  <c r="M131" s="1"/>
  <c r="O193"/>
  <c r="O201"/>
  <c r="L15"/>
  <c r="O211"/>
  <c r="O231"/>
  <c r="O235"/>
  <c r="O259"/>
  <c r="O275"/>
  <c r="I14"/>
  <c r="O134"/>
  <c r="K14"/>
  <c r="K12" s="1"/>
  <c r="O54"/>
  <c r="H133"/>
  <c r="K52"/>
  <c r="G27" i="4"/>
  <c r="I131" i="8" l="1"/>
  <c r="E46" i="4"/>
  <c r="O243" i="8"/>
  <c r="O291"/>
  <c r="O42"/>
  <c r="M14"/>
  <c r="M12" s="1"/>
  <c r="I12"/>
  <c r="O245"/>
  <c r="O43"/>
  <c r="O15"/>
  <c r="O52"/>
  <c r="L14"/>
  <c r="L12" s="1"/>
  <c r="H40"/>
  <c r="O40" s="1"/>
  <c r="J14"/>
  <c r="J12" s="1"/>
  <c r="N14"/>
  <c r="N12" s="1"/>
  <c r="O16"/>
  <c r="O18"/>
  <c r="O44"/>
  <c r="O133"/>
  <c r="H14"/>
  <c r="H131"/>
  <c r="O131" s="1"/>
  <c r="F16" i="4"/>
  <c r="K16" s="1"/>
  <c r="G20"/>
  <c r="J13"/>
  <c r="J20"/>
  <c r="J27"/>
  <c r="J34"/>
  <c r="J41"/>
  <c r="J48"/>
  <c r="G48"/>
  <c r="H48"/>
  <c r="F41"/>
  <c r="H41"/>
  <c r="G34"/>
  <c r="H34"/>
  <c r="H27"/>
  <c r="H20"/>
  <c r="G13"/>
  <c r="H13"/>
  <c r="K46" l="1"/>
  <c r="K18" s="1"/>
  <c r="E18"/>
  <c r="O14" i="8"/>
  <c r="H12"/>
  <c r="O12" s="1"/>
  <c r="F48" i="4" l="1"/>
  <c r="E48"/>
  <c r="D48"/>
  <c r="E41"/>
  <c r="D41"/>
  <c r="F34"/>
  <c r="E34"/>
  <c r="D34"/>
  <c r="F20"/>
  <c r="E20"/>
  <c r="D20"/>
  <c r="F27"/>
  <c r="E27"/>
  <c r="D27"/>
  <c r="E13"/>
  <c r="F13"/>
  <c r="D13"/>
  <c r="K20" l="1"/>
  <c r="K27"/>
  <c r="K34"/>
  <c r="K48"/>
  <c r="K13"/>
  <c r="K41"/>
</calcChain>
</file>

<file path=xl/sharedStrings.xml><?xml version="1.0" encoding="utf-8"?>
<sst xmlns="http://schemas.openxmlformats.org/spreadsheetml/2006/main" count="1066" uniqueCount="229">
  <si>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</si>
  <si>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</si>
  <si>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</si>
  <si>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</si>
  <si>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(тыс. руб.), годы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</si>
  <si>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</si>
  <si>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</si>
  <si>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</si>
  <si>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</si>
  <si>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</si>
  <si>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</si>
  <si>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</si>
  <si>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</si>
  <si>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</si>
  <si>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</si>
  <si>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</si>
  <si>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</si>
  <si>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Приложение № 1</t>
  </si>
  <si>
    <t>Статус        (муниципальная программа, подпрограмма)</t>
  </si>
  <si>
    <t>Приложение № 2</t>
  </si>
  <si>
    <t>к муниципальной программе "Благоустройство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</si>
  <si>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</si>
  <si>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</si>
  <si>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</si>
  <si>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Ямочный ремонт дорожного полотна</t>
  </si>
  <si>
    <t>Подпрограмма 2</t>
  </si>
  <si>
    <t>Мероприятие 1 Подпрограммы 2</t>
  </si>
  <si>
    <t>Оплата за потребленную электроэнергию уличного освещения</t>
  </si>
  <si>
    <t>Мероприятие 2 Подпрограммы 2</t>
  </si>
  <si>
    <t>Мероприятие 3 Подпрограммы 2</t>
  </si>
  <si>
    <t>Монтаж оборудования для учетного и автоматического режима работы электрических линий уличного освещения</t>
  </si>
  <si>
    <t>Мероприятие 4 Подпрограммы 2</t>
  </si>
  <si>
    <t>Замена устаревших светильников РКУ250 на экономичные светильники с натриевыми лампами</t>
  </si>
  <si>
    <t>Подпрограмма 3</t>
  </si>
  <si>
    <t>Мероприятие 1 Подпрограммы 3</t>
  </si>
  <si>
    <t>Подпрограмма 4</t>
  </si>
  <si>
    <t>Мероприятие 1 Подпрограммы 4</t>
  </si>
  <si>
    <t>Мероприятие 2 Подпрограммы 4</t>
  </si>
  <si>
    <t>Подпрограмма 5</t>
  </si>
  <si>
    <t>"Обеспечение реализации муниципальной программы"</t>
  </si>
  <si>
    <t>Приобретение комплектов спецодежды</t>
  </si>
  <si>
    <t>Приобретение пиломатериала для ограждения</t>
  </si>
  <si>
    <t>Приобретение угля для отопления помещений насосных станций</t>
  </si>
  <si>
    <t>Проведение конкурса по благоустройству</t>
  </si>
  <si>
    <t>Ответственный исполнитель, соисполнители</t>
  </si>
  <si>
    <t>Оценка расходов</t>
  </si>
  <si>
    <t>первый год планового периода</t>
  </si>
  <si>
    <t>второй год планового периода</t>
  </si>
  <si>
    <t>юридические лица</t>
  </si>
  <si>
    <t xml:space="preserve">Статус  </t>
  </si>
  <si>
    <t>Наименование  муниципальной программы, подпрограммы муниципальной программы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</si>
  <si>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</si>
  <si>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</si>
  <si>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</si>
  <si>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</si>
  <si>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</si>
  <si>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Мероприятие 5 Подпрограммы 2</t>
  </si>
  <si>
    <t>Мероприятие 6 Подпрограммы 2</t>
  </si>
  <si>
    <t>Мероприятие 3 Подпрограммы 4</t>
  </si>
  <si>
    <t>Мероприятие 4 Подпрограммы 4</t>
  </si>
  <si>
    <t>Мероприятие 5 Подпрограммы 4</t>
  </si>
  <si>
    <t>Администрация                    Б-Улуйского сельсовета</t>
  </si>
  <si>
    <t>0503</t>
  </si>
  <si>
    <t>0409</t>
  </si>
  <si>
    <t>0505</t>
  </si>
  <si>
    <t>бюджет Большеулуйского сельсовета</t>
  </si>
  <si>
    <t>Мероприятие 7 Подпрограммы 2</t>
  </si>
  <si>
    <t>Мероприятие 8 Подпрограммы 2</t>
  </si>
  <si>
    <t>Гуртовка ТБО на полигоне</t>
  </si>
  <si>
    <t>Изготовление и ремонт контейнеров под ТБО</t>
  </si>
  <si>
    <t>Оформление (инвентаризация) внутрипоселенческих автомобильных дорог в собственность сельсовета по решению суда от 09.12.2011</t>
  </si>
  <si>
    <t>Подготовка проекта организации дорожного движения по решению суда 05.07.2012</t>
  </si>
  <si>
    <t>Копка экскаватором придороджных канав для стока талых вод</t>
  </si>
  <si>
    <t>Очистка дорог от снега, вывоз снега, рассыпка песка, грейдерование дорог, очистка пешеходных дорожек</t>
  </si>
  <si>
    <t>Устройство площадок с ограждениями для контейнеров ТБО по решению суда</t>
  </si>
  <si>
    <t>Обеспечение санитарного благополучия в местах несанкционированных свалок ТБО; ликвидация Турецкой свалки по решению суда</t>
  </si>
  <si>
    <t>Отчистка труб и канав, прокладывание новых траншей для стока воды</t>
  </si>
  <si>
    <t>Установка и разборка необходимых конструкций при проведении культурно-массовых мероприятий (новогодние ёлки, крещенская купель, праздник Нептуна)</t>
  </si>
  <si>
    <t>Удаление опасных деревьев</t>
  </si>
  <si>
    <t>Приобретение автомобиля для сбора и вывоза ТБО</t>
  </si>
  <si>
    <t>отчетный финансо-вый год</t>
  </si>
  <si>
    <t>территории Большеулуйского сельсовета"</t>
  </si>
  <si>
    <t> «Благоустройство территории Большеулуйского сельсовета»</t>
  </si>
  <si>
    <t>"Обслуживание и текущий ремонт уличного освещения на территории Большеулуйского сельсовета"</t>
  </si>
  <si>
    <t> «Содержание улично-дорожной сети населенных пунктов Большеулуйского сельсовета»</t>
  </si>
  <si>
    <t>"Обеспечение содержания мест захоронения на территории Большеулуйского сельсовета"</t>
  </si>
  <si>
    <t>"Прочие мероприятия по благоустройству территории Большеулуйского сельсовета"</t>
  </si>
  <si>
    <t>отчетный  финансовый год</t>
  </si>
  <si>
    <t>Краевой бюджет</t>
  </si>
  <si>
    <t>0110000010</t>
  </si>
  <si>
    <t>Техническое обслуживание имеющихся линий уличного освещения и монтаж новых</t>
  </si>
  <si>
    <t>0120000000</t>
  </si>
  <si>
    <t xml:space="preserve">Нарезка дорожного полотна с отсыпкой щебнем </t>
  </si>
  <si>
    <t>0120000030</t>
  </si>
  <si>
    <t>Приобретение, обслуживание, ремонт и установка дорожных знаков. Нанесение дорожной разметки. Субсидия на обустройство пешеходных переходов.</t>
  </si>
  <si>
    <t>0120000010</t>
  </si>
  <si>
    <t>0130000000</t>
  </si>
  <si>
    <t>Содержание мест захоронения на территории Большеулуйского сельсовета в соответствии с гигиеническими требованиями; охрана кладбищ; ведение книги захоронений; отведение мест для погребения умерших в соответствии с правилами</t>
  </si>
  <si>
    <t>0130000010</t>
  </si>
  <si>
    <t>0140000000</t>
  </si>
  <si>
    <t>0140000010</t>
  </si>
  <si>
    <t>0140000020</t>
  </si>
  <si>
    <t>0140000040</t>
  </si>
  <si>
    <t>0140000060</t>
  </si>
  <si>
    <t>0140000050</t>
  </si>
  <si>
    <t>Уничтожение дикорастущих сорняков</t>
  </si>
  <si>
    <t>Субсидия и софинансирование на реализацию проекта по благоустройству территории "Стадион - центр спортивной жизни села", благоустройство территории стадиона</t>
  </si>
  <si>
    <t>Приобретение фотоловушек для профилактики образования несанкционированных свалок ТБО</t>
  </si>
  <si>
    <t>Изготовление новых аншлагов</t>
  </si>
  <si>
    <t>0150000000</t>
  </si>
  <si>
    <t>Приобретение хозяйственного инвентаря, защитных средств и расходных материалов</t>
  </si>
  <si>
    <t>0150000010</t>
  </si>
  <si>
    <t>0150000020</t>
  </si>
  <si>
    <t>Приобретение лакокрасочных материалов для благоустройства территории</t>
  </si>
  <si>
    <t>Приобретение ГСМ для работ по благоустройству территории (косилки, УАЗ, бензопилы, генератор)</t>
  </si>
  <si>
    <t>0190000010</t>
  </si>
  <si>
    <t>0190000020</t>
  </si>
  <si>
    <t xml:space="preserve">текущий финансо-вый год </t>
  </si>
  <si>
    <t>отчетный  финансо-вый год</t>
  </si>
  <si>
    <t>отчетный финансовый год</t>
  </si>
  <si>
    <t>Приложение 1</t>
  </si>
  <si>
    <t>0120075090</t>
  </si>
  <si>
    <t>Ремонт памятника воинам, павшим в Великой Отечественной войне 1941-45 годов; ремонт памятника партизанам отряда Щетинкина; установка ограждения могилы участницы ВОВ Каратаевой Т.А.</t>
  </si>
  <si>
    <t>Разработка проекта образования отходов. Подготовка паспортов отходов.</t>
  </si>
  <si>
    <t>Приложение 2</t>
  </si>
  <si>
    <t>0100000000</t>
  </si>
  <si>
    <t>0110000000</t>
  </si>
  <si>
    <t>Содержание уличного освещения</t>
  </si>
  <si>
    <t>1.1.1.</t>
  </si>
  <si>
    <t>1.1.2.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</si>
  <si>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</si>
  <si>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1.1.3.</t>
  </si>
  <si>
    <t>1.1.4.</t>
  </si>
  <si>
    <t>Улучшение качества дорожного полотна</t>
  </si>
  <si>
    <t>2.1.1.</t>
  </si>
  <si>
    <t>Содержание дорог населенных пунктов</t>
  </si>
  <si>
    <t>2.2.1.</t>
  </si>
  <si>
    <t xml:space="preserve">                                                                                    </t>
  </si>
  <si>
    <t>2.2.2.</t>
  </si>
  <si>
    <t xml:space="preserve">Отсыпка щебнем, грунтом дорожного полотна 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</si>
  <si>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</si>
  <si>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</si>
  <si>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</si>
  <si>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</si>
  <si>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</si>
  <si>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</si>
  <si>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</si>
  <si>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</si>
  <si>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</si>
  <si>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01200S0040</t>
  </si>
  <si>
    <t>01200S0050</t>
  </si>
  <si>
    <t>01200S0060</t>
  </si>
  <si>
    <t>120075080</t>
  </si>
  <si>
    <t>Сбор и вывоз в специально отведенные места твердых бытовых отходов из контейнеров</t>
  </si>
  <si>
    <t>4.1.1.</t>
  </si>
  <si>
    <t>Организация сбора, вывоза и захоронения ТБО с территории населенных пунктов сельсовета, общественных территорий и кладбищ</t>
  </si>
  <si>
    <t>4.1.2.</t>
  </si>
  <si>
    <t>4.1.3.</t>
  </si>
  <si>
    <t>4.1.4.</t>
  </si>
  <si>
    <t>4.1.5.</t>
  </si>
  <si>
    <t>4.1.6.</t>
  </si>
  <si>
    <t>Проведение мероприятий по обеспечению санитарного благополучения в местах несанкционированных свалок</t>
  </si>
  <si>
    <t>4.2.1.</t>
  </si>
  <si>
    <t>4.2.2.</t>
  </si>
  <si>
    <t>4.2.3.</t>
  </si>
  <si>
    <t>4.2.4.</t>
  </si>
  <si>
    <t>4.2.5.</t>
  </si>
  <si>
    <t>4.2.6.</t>
  </si>
  <si>
    <t>Акарицидная обработка мест массового пребывания людей</t>
  </si>
  <si>
    <t>Снижение негативного воздействия твердых бытовых отходов на окружающую среду и здоровье граждан</t>
  </si>
  <si>
    <t>4.3.1.</t>
  </si>
  <si>
    <t xml:space="preserve">Погрузка и вывоз мусора с придомовых территорий, общественных территорий (парк, сквер) </t>
  </si>
  <si>
    <t>Развитие и поддержка инициатив жителей населенных пунктов по благоустройству территорий</t>
  </si>
  <si>
    <t>4.4.1.</t>
  </si>
  <si>
    <t>Благоустройство территории, отведенной для проведения культурно-массовых мероприятий для населения</t>
  </si>
  <si>
    <t>4.5.1.</t>
  </si>
  <si>
    <t>4.5.2.</t>
  </si>
  <si>
    <t>4.5.3.</t>
  </si>
  <si>
    <t>4.5.4.</t>
  </si>
  <si>
    <t>Мероприятие 6  Подпрограммы 4</t>
  </si>
  <si>
    <t>Проведение работ по изготовлению землеустроитеьной документации по межеванию планов земельных участков Большеулуйского сельсовета</t>
  </si>
  <si>
    <t>01400S00080</t>
  </si>
  <si>
    <t>Мероприятие к субсидии бюджетам муниципальных образований края для реализации проектов по благоустройству территорий поселений</t>
  </si>
  <si>
    <t>01400S00760</t>
  </si>
  <si>
    <t>Мероприятие 7  Подпрограммы 4</t>
  </si>
  <si>
    <t>0140077410</t>
  </si>
  <si>
    <t>Мероприятие 1  Подпрограммы 5</t>
  </si>
  <si>
    <t>Повышение эффективности исполнения муниципальных функций в сфере благоустройства территории населенных пунктов</t>
  </si>
  <si>
    <t>110,        240</t>
  </si>
  <si>
    <t>5.1.1.</t>
  </si>
  <si>
    <t>Финансирование оплаты труда рабочих по благоустройству и машинистов насосных станций</t>
  </si>
  <si>
    <t>5.1.2.</t>
  </si>
  <si>
    <t>5.1.3.</t>
  </si>
  <si>
    <t>5.1.4.</t>
  </si>
  <si>
    <t>5.1.5.</t>
  </si>
  <si>
    <t>5.1.6.</t>
  </si>
  <si>
    <t>5.1.7.</t>
  </si>
  <si>
    <t>Транспортные расходы</t>
  </si>
  <si>
    <t>5.1.8.</t>
  </si>
  <si>
    <t>Приобретение снегоуборочной техники</t>
  </si>
  <si>
    <t>5.1.9.</t>
  </si>
  <si>
    <t>Отдельные мероприятия</t>
  </si>
  <si>
    <t>0190000000</t>
  </si>
  <si>
    <t>Отдельное мероприятие 1</t>
  </si>
  <si>
    <t>Организация проведения оплачиваемых общественных работ для граждан зарегистрированных в органах службы занятости</t>
  </si>
  <si>
    <t>Отдельное мероприятие 2</t>
  </si>
  <si>
    <t>Организация проведения трудоустройства безработных граждан, испытывающих трудности в поиске работы, зарегистрированных в органах службы занятости</t>
  </si>
  <si>
    <t>Организация проведения трудоустройства граждан, направленных органами ГУИН</t>
  </si>
  <si>
    <t>текущий финансовый год</t>
  </si>
  <si>
    <t>Установка ограждения пешеходных дорожек возле Детского сада № 1</t>
  </si>
  <si>
    <t>Мероприятия, направленные на содержание автомобильных дорог общего пользования местного значения за счет местного бюджета</t>
  </si>
  <si>
    <t>Мероприятия, направленные на капитальный ремонт и ремонт автомобильных дорог общего пользования местного значения за счет средств местного бюджета</t>
  </si>
  <si>
    <t>Мероприятие к субсидии на реализацию меропиятий, направленных на повышение безопасности дорожного движения за счет средств местного бюджета</t>
  </si>
  <si>
    <t>Мероприятие к субсидии на реализацию меропиятий, направленных на повышение безопасности дорожного движения за счет средств краевого бюджета</t>
  </si>
  <si>
    <t>Мероприятия, направленные на капитальный ремонт и ремонт автомобильных дорог общего пользования местного значения за счет дорожного фонда</t>
  </si>
  <si>
    <t>5.1.10.</t>
  </si>
  <si>
    <t>Отдельное мероприятие 1: Организация проведения оплачиваемых общественных работ для граждан зарегистрированных в органах службы занятости</t>
  </si>
  <si>
    <t>Отдельное мероприятие 2: Организация проведения трудоустройства безработных граждан, испытывающих трудности в поиске работы, зарегистрированных в органах службы занятости</t>
  </si>
  <si>
    <t>Мероприятия, направленные на содержание автомобильных дорог общего пользования местного значения за счет средств дорожного фонда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</si>
  <si>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</si>
  <si>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>Финансовое обеспечение мероприятий для реализаций проектов по благоустройству территории сельских поселений за счет средств краевого бюджета, софинансирование за счет средств местного бюджета</t>
  </si>
  <si>
    <t>05 03</t>
  </si>
  <si>
    <t>01400S7410</t>
  </si>
  <si>
    <t>4.5.5.</t>
  </si>
  <si>
    <t>Изготовление и установка торговых рядов для ярмарки выходного дня</t>
  </si>
  <si>
    <t>к постановлению № 88 от 13.08.2018</t>
  </si>
  <si>
    <t>Отсыпка площадок (остановочной и подъездной) в с. Большой Улуй по улице Садовая (детсад), ул. Революции (детсад), ул. МТС (храм), ул. Советская (стадион)</t>
  </si>
  <si>
    <t>Установка крытых автобусных остановок в д. Климовка и в центре с. Большой Улуй</t>
  </si>
  <si>
    <t>Устройство пешеходных дорожек в с. Большой Улуй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</si>
</sst>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0" xfId="0" applyNumberFormat="1" applyFon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49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5" fillId="0" borderId="2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2" borderId="0" xfId="0" applyFill="1"/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164" fontId="2" fillId="4" borderId="6" xfId="0" applyNumberFormat="1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49" fontId="6" fillId="4" borderId="6" xfId="0" applyNumberFormat="1" applyFont="1" applyFill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top"/>
    </xf>
    <xf numFmtId="49" fontId="2" fillId="5" borderId="6" xfId="0" applyNumberFormat="1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164" fontId="2" fillId="5" borderId="6" xfId="0" applyNumberFormat="1" applyFont="1" applyFill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/>
    </xf>
    <xf numFmtId="0" fontId="0" fillId="5" borderId="0" xfId="0" applyFill="1"/>
    <xf numFmtId="0" fontId="5" fillId="5" borderId="6" xfId="0" applyFont="1" applyFill="1" applyBorder="1" applyAlignment="1">
      <alignment vertical="top" wrapText="1"/>
    </xf>
    <xf numFmtId="49" fontId="6" fillId="5" borderId="6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164" fontId="2" fillId="0" borderId="31" xfId="0" applyNumberFormat="1" applyFont="1" applyBorder="1" applyAlignment="1">
      <alignment horizontal="center" vertical="top"/>
    </xf>
    <xf numFmtId="164" fontId="2" fillId="0" borderId="21" xfId="0" applyNumberFormat="1" applyFont="1" applyBorder="1" applyAlignment="1">
      <alignment horizontal="center" vertical="top"/>
    </xf>
    <xf numFmtId="164" fontId="2" fillId="2" borderId="21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2" borderId="17" xfId="0" applyNumberFormat="1" applyFont="1" applyFill="1" applyBorder="1" applyAlignment="1">
      <alignment horizontal="center" vertical="top"/>
    </xf>
    <xf numFmtId="164" fontId="2" fillId="3" borderId="17" xfId="0" applyNumberFormat="1" applyFont="1" applyFill="1" applyBorder="1" applyAlignment="1">
      <alignment horizontal="center" vertical="top"/>
    </xf>
    <xf numFmtId="164" fontId="2" fillId="0" borderId="19" xfId="0" applyNumberFormat="1" applyFont="1" applyBorder="1" applyAlignment="1">
      <alignment horizontal="center" vertical="top"/>
    </xf>
    <xf numFmtId="164" fontId="2" fillId="2" borderId="19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center" vertical="top"/>
    </xf>
    <xf numFmtId="0" fontId="2" fillId="5" borderId="18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164" fontId="2" fillId="5" borderId="19" xfId="0" applyNumberFormat="1" applyFont="1" applyFill="1" applyBorder="1" applyAlignment="1">
      <alignment horizontal="center" vertical="top"/>
    </xf>
    <xf numFmtId="0" fontId="0" fillId="5" borderId="0" xfId="0" applyFont="1" applyFill="1"/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/>
    </xf>
    <xf numFmtId="49" fontId="2" fillId="5" borderId="21" xfId="0" applyNumberFormat="1" applyFont="1" applyFill="1" applyBorder="1" applyAlignment="1">
      <alignment vertical="top"/>
    </xf>
    <xf numFmtId="0" fontId="2" fillId="5" borderId="21" xfId="0" applyFont="1" applyFill="1" applyBorder="1" applyAlignment="1">
      <alignment vertical="top"/>
    </xf>
    <xf numFmtId="164" fontId="2" fillId="5" borderId="21" xfId="0" applyNumberFormat="1" applyFont="1" applyFill="1" applyBorder="1" applyAlignment="1">
      <alignment horizontal="center" vertical="top"/>
    </xf>
    <xf numFmtId="0" fontId="5" fillId="5" borderId="20" xfId="0" applyFont="1" applyFill="1" applyBorder="1" applyAlignment="1">
      <alignment vertical="top" wrapText="1"/>
    </xf>
    <xf numFmtId="0" fontId="2" fillId="5" borderId="16" xfId="0" applyFont="1" applyFill="1" applyBorder="1" applyAlignment="1">
      <alignment vertical="top" wrapText="1"/>
    </xf>
    <xf numFmtId="0" fontId="2" fillId="5" borderId="17" xfId="0" applyFont="1" applyFill="1" applyBorder="1" applyAlignment="1">
      <alignment horizontal="center" vertical="top"/>
    </xf>
    <xf numFmtId="49" fontId="2" fillId="5" borderId="17" xfId="0" applyNumberFormat="1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164" fontId="2" fillId="5" borderId="17" xfId="0" applyNumberFormat="1" applyFont="1" applyFill="1" applyBorder="1" applyAlignment="1">
      <alignment horizontal="center" vertical="top"/>
    </xf>
    <xf numFmtId="0" fontId="2" fillId="5" borderId="21" xfId="0" applyFont="1" applyFill="1" applyBorder="1" applyAlignment="1">
      <alignment vertical="top" wrapText="1"/>
    </xf>
    <xf numFmtId="164" fontId="2" fillId="0" borderId="25" xfId="0" applyNumberFormat="1" applyFont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3" borderId="25" xfId="0" applyNumberFormat="1" applyFont="1" applyFill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164" fontId="2" fillId="0" borderId="28" xfId="0" applyNumberFormat="1" applyFont="1" applyBorder="1" applyAlignment="1">
      <alignment horizontal="center" vertical="top"/>
    </xf>
    <xf numFmtId="164" fontId="2" fillId="0" borderId="30" xfId="0" applyNumberFormat="1" applyFont="1" applyBorder="1" applyAlignment="1">
      <alignment horizontal="center" vertical="top"/>
    </xf>
    <xf numFmtId="0" fontId="2" fillId="6" borderId="21" xfId="0" applyFont="1" applyFill="1" applyBorder="1" applyAlignment="1">
      <alignment vertical="top" wrapText="1"/>
    </xf>
    <xf numFmtId="0" fontId="2" fillId="6" borderId="21" xfId="0" applyFont="1" applyFill="1" applyBorder="1" applyAlignment="1">
      <alignment horizontal="center" vertical="top"/>
    </xf>
    <xf numFmtId="49" fontId="2" fillId="6" borderId="21" xfId="0" applyNumberFormat="1" applyFont="1" applyFill="1" applyBorder="1" applyAlignment="1">
      <alignment vertical="top"/>
    </xf>
    <xf numFmtId="49" fontId="6" fillId="6" borderId="6" xfId="0" applyNumberFormat="1" applyFont="1" applyFill="1" applyBorder="1" applyAlignment="1">
      <alignment vertical="top" wrapText="1"/>
    </xf>
    <xf numFmtId="0" fontId="2" fillId="6" borderId="21" xfId="0" applyFont="1" applyFill="1" applyBorder="1" applyAlignment="1">
      <alignment vertical="top"/>
    </xf>
    <xf numFmtId="164" fontId="2" fillId="6" borderId="21" xfId="0" applyNumberFormat="1" applyFont="1" applyFill="1" applyBorder="1" applyAlignment="1">
      <alignment horizontal="center" vertical="top"/>
    </xf>
    <xf numFmtId="0" fontId="0" fillId="6" borderId="0" xfId="0" applyFill="1"/>
    <xf numFmtId="0" fontId="2" fillId="3" borderId="32" xfId="0" applyFont="1" applyFill="1" applyBorder="1" applyAlignment="1">
      <alignment vertical="top" wrapText="1"/>
    </xf>
    <xf numFmtId="0" fontId="2" fillId="3" borderId="33" xfId="0" applyFont="1" applyFill="1" applyBorder="1" applyAlignment="1">
      <alignment horizontal="center" vertical="top"/>
    </xf>
    <xf numFmtId="49" fontId="2" fillId="3" borderId="33" xfId="0" applyNumberFormat="1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2" fillId="3" borderId="34" xfId="0" applyFont="1" applyFill="1" applyBorder="1" applyAlignment="1">
      <alignment vertical="top"/>
    </xf>
    <xf numFmtId="164" fontId="2" fillId="3" borderId="35" xfId="0" applyNumberFormat="1" applyFont="1" applyFill="1" applyBorder="1" applyAlignment="1">
      <alignment horizontal="center" vertical="top"/>
    </xf>
    <xf numFmtId="164" fontId="2" fillId="3" borderId="36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horizontal="center" vertical="top"/>
    </xf>
    <xf numFmtId="49" fontId="2" fillId="3" borderId="25" xfId="0" applyNumberFormat="1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/>
    </xf>
    <xf numFmtId="164" fontId="2" fillId="3" borderId="20" xfId="0" applyNumberFormat="1" applyFont="1" applyFill="1" applyBorder="1" applyAlignment="1">
      <alignment horizontal="center" vertical="top"/>
    </xf>
    <xf numFmtId="164" fontId="3" fillId="3" borderId="38" xfId="0" applyNumberFormat="1" applyFont="1" applyFill="1" applyBorder="1" applyAlignment="1">
      <alignment horizontal="center" vertical="top"/>
    </xf>
    <xf numFmtId="0" fontId="5" fillId="3" borderId="27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top"/>
    </xf>
    <xf numFmtId="49" fontId="2" fillId="3" borderId="21" xfId="0" applyNumberFormat="1" applyFont="1" applyFill="1" applyBorder="1" applyAlignment="1">
      <alignment vertical="top"/>
    </xf>
    <xf numFmtId="0" fontId="2" fillId="3" borderId="38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39" xfId="0" applyFont="1" applyFill="1" applyBorder="1" applyAlignment="1">
      <alignment vertical="top"/>
    </xf>
    <xf numFmtId="164" fontId="2" fillId="3" borderId="16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2" fillId="3" borderId="40" xfId="0" applyFont="1" applyFill="1" applyBorder="1" applyAlignment="1">
      <alignment vertical="top"/>
    </xf>
    <xf numFmtId="164" fontId="2" fillId="3" borderId="18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/>
    </xf>
    <xf numFmtId="0" fontId="0" fillId="2" borderId="0" xfId="0" applyFont="1" applyFill="1"/>
    <xf numFmtId="164" fontId="3" fillId="2" borderId="41" xfId="0" applyNumberFormat="1" applyFont="1" applyFill="1" applyBorder="1" applyAlignment="1">
      <alignment horizontal="center" vertical="top"/>
    </xf>
    <xf numFmtId="164" fontId="3" fillId="2" borderId="38" xfId="0" applyNumberFormat="1" applyFont="1" applyFill="1" applyBorder="1" applyAlignment="1">
      <alignment horizontal="center" vertical="top"/>
    </xf>
    <xf numFmtId="49" fontId="2" fillId="2" borderId="21" xfId="0" applyNumberFormat="1" applyFont="1" applyFill="1" applyBorder="1" applyAlignment="1">
      <alignment vertical="top"/>
    </xf>
    <xf numFmtId="164" fontId="3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vertical="top"/>
    </xf>
    <xf numFmtId="0" fontId="2" fillId="0" borderId="42" xfId="0" applyFont="1" applyBorder="1" applyAlignment="1">
      <alignment horizontal="center" vertical="top"/>
    </xf>
    <xf numFmtId="49" fontId="2" fillId="0" borderId="42" xfId="0" applyNumberFormat="1" applyFont="1" applyBorder="1" applyAlignment="1">
      <alignment vertical="top"/>
    </xf>
    <xf numFmtId="0" fontId="2" fillId="0" borderId="4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3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 wrapText="1"/>
    </xf>
    <xf numFmtId="164" fontId="3" fillId="0" borderId="39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/>
    </xf>
    <xf numFmtId="164" fontId="3" fillId="0" borderId="41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2" fillId="2" borderId="47" xfId="0" applyFont="1" applyFill="1" applyBorder="1" applyAlignment="1">
      <alignment vertical="top" wrapText="1"/>
    </xf>
    <xf numFmtId="0" fontId="5" fillId="2" borderId="48" xfId="0" applyFont="1" applyFill="1" applyBorder="1" applyAlignment="1">
      <alignment vertical="top" wrapText="1"/>
    </xf>
    <xf numFmtId="0" fontId="2" fillId="0" borderId="49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vertical="top"/>
    </xf>
    <xf numFmtId="0" fontId="2" fillId="0" borderId="50" xfId="0" applyFont="1" applyBorder="1" applyAlignment="1">
      <alignment vertical="top"/>
    </xf>
    <xf numFmtId="164" fontId="2" fillId="0" borderId="50" xfId="0" applyNumberFormat="1" applyFont="1" applyBorder="1" applyAlignment="1">
      <alignment horizontal="center" vertical="top"/>
    </xf>
    <xf numFmtId="164" fontId="2" fillId="2" borderId="50" xfId="0" applyNumberFormat="1" applyFont="1" applyFill="1" applyBorder="1" applyAlignment="1">
      <alignment horizontal="center" vertical="top"/>
    </xf>
    <xf numFmtId="164" fontId="2" fillId="3" borderId="50" xfId="0" applyNumberFormat="1" applyFont="1" applyFill="1" applyBorder="1" applyAlignment="1">
      <alignment horizontal="center" vertical="top"/>
    </xf>
    <xf numFmtId="164" fontId="3" fillId="0" borderId="51" xfId="0" applyNumberFormat="1" applyFont="1" applyBorder="1" applyAlignment="1">
      <alignment horizontal="center" vertical="top"/>
    </xf>
    <xf numFmtId="49" fontId="2" fillId="2" borderId="33" xfId="0" applyNumberFormat="1" applyFont="1" applyFill="1" applyBorder="1" applyAlignment="1">
      <alignment vertical="top"/>
    </xf>
    <xf numFmtId="0" fontId="2" fillId="2" borderId="33" xfId="0" applyFont="1" applyFill="1" applyBorder="1" applyAlignment="1">
      <alignment vertical="top"/>
    </xf>
    <xf numFmtId="0" fontId="2" fillId="2" borderId="34" xfId="0" applyFont="1" applyFill="1" applyBorder="1" applyAlignment="1">
      <alignment vertical="top"/>
    </xf>
    <xf numFmtId="164" fontId="2" fillId="2" borderId="52" xfId="0" applyNumberFormat="1" applyFont="1" applyFill="1" applyBorder="1" applyAlignment="1">
      <alignment horizontal="center" vertical="top"/>
    </xf>
    <xf numFmtId="164" fontId="2" fillId="2" borderId="33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horizontal="center" vertical="top"/>
    </xf>
    <xf numFmtId="0" fontId="2" fillId="2" borderId="21" xfId="0" applyFont="1" applyFill="1" applyBorder="1" applyAlignment="1">
      <alignment vertical="top"/>
    </xf>
    <xf numFmtId="49" fontId="6" fillId="2" borderId="21" xfId="0" applyNumberFormat="1" applyFont="1" applyFill="1" applyBorder="1" applyAlignment="1">
      <alignment vertical="top" wrapText="1"/>
    </xf>
    <xf numFmtId="0" fontId="2" fillId="2" borderId="53" xfId="0" applyFont="1" applyFill="1" applyBorder="1" applyAlignment="1">
      <alignment vertical="top" wrapText="1"/>
    </xf>
    <xf numFmtId="0" fontId="2" fillId="2" borderId="45" xfId="0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7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zoomScale="96" zoomScaleNormal="96" workbookViewId="0">
      <pane xSplit="2" ySplit="11" topLeftCell="D12" activePane="bottomRight" state="frozen"/>
      <selection pane="topRight" activeCell="C1" sqref="C1"/>
      <selection pane="bottomLeft" activeCell="A10" sqref="A10"/>
      <selection pane="bottomRight" activeCell="F5" sqref="F5:O5"/>
    </sheetView>
  </sheetViews>
  <sheetFormatPr defaultRowHeight="15"/>
  <cols>
    <col min="1" max="1" width="18.85546875" customWidth="1"/>
    <col min="2" max="2" width="36.85546875" customWidth="1"/>
    <col min="3" max="3" width="32.7109375" customWidth="1"/>
    <col min="4" max="4" width="8" customWidth="1"/>
    <col min="5" max="5" width="7" style="15" customWidth="1"/>
    <col min="6" max="6" width="10.7109375" customWidth="1"/>
    <col min="7" max="7" width="7.28515625" customWidth="1"/>
    <col min="8" max="8" width="11" customWidth="1"/>
    <col min="9" max="9" width="11.85546875" customWidth="1"/>
    <col min="10" max="10" width="10.85546875" customWidth="1"/>
    <col min="11" max="11" width="10.85546875" style="61" customWidth="1"/>
    <col min="12" max="12" width="10.85546875" style="62" customWidth="1"/>
    <col min="13" max="14" width="10.85546875" customWidth="1"/>
    <col min="15" max="15" width="11.7109375" customWidth="1"/>
  </cols>
  <sheetData>
    <row r="1" spans="1:15">
      <c r="E1"/>
      <c r="K1" t="s">
        <v>120</v>
      </c>
      <c r="L1"/>
    </row>
    <row r="2" spans="1:15">
      <c r="E2"/>
      <c r="K2" t="s">
        <v>225</v>
      </c>
      <c r="L2"/>
    </row>
    <row r="3" spans="1:15">
      <c r="J3" s="232" t="s">
        <v>17</v>
      </c>
      <c r="K3" s="232"/>
      <c r="L3" s="232"/>
      <c r="M3" s="232"/>
      <c r="N3" s="232"/>
      <c r="O3" s="233"/>
    </row>
    <row r="4" spans="1:15">
      <c r="B4" s="1"/>
      <c r="C4" s="58"/>
      <c r="D4" s="1"/>
      <c r="E4" s="16"/>
      <c r="F4" s="1"/>
      <c r="G4" s="1"/>
      <c r="H4" s="234" t="s">
        <v>20</v>
      </c>
      <c r="I4" s="234"/>
      <c r="J4" s="234"/>
      <c r="K4" s="234"/>
      <c r="L4" s="234"/>
      <c r="M4" s="234"/>
      <c r="N4" s="234"/>
      <c r="O4" s="234"/>
    </row>
    <row r="5" spans="1:15">
      <c r="B5" s="1"/>
      <c r="C5" s="1"/>
      <c r="D5" s="1"/>
      <c r="E5" s="16"/>
      <c r="F5" s="234" t="s">
        <v>81</v>
      </c>
      <c r="G5" s="234"/>
      <c r="H5" s="234"/>
      <c r="I5" s="234"/>
      <c r="J5" s="234"/>
      <c r="K5" s="234"/>
      <c r="L5" s="234"/>
      <c r="M5" s="234"/>
      <c r="N5" s="234"/>
      <c r="O5" s="234"/>
    </row>
    <row r="6" spans="1:15" ht="43.5" customHeight="1">
      <c r="B6" s="235" t="s">
        <v>21</v>
      </c>
      <c r="C6" s="235"/>
      <c r="D6" s="235"/>
      <c r="E6" s="235"/>
      <c r="F6" s="235"/>
      <c r="G6" s="235"/>
      <c r="H6" s="235"/>
      <c r="I6" s="235"/>
      <c r="J6" s="56"/>
      <c r="K6" s="59"/>
      <c r="L6" s="60"/>
      <c r="M6" s="56"/>
      <c r="N6" s="56"/>
      <c r="O6" s="56"/>
    </row>
    <row r="7" spans="1:15" ht="15.75" thickBot="1"/>
    <row r="8" spans="1:15" ht="24" customHeight="1">
      <c r="A8" s="227" t="s">
        <v>18</v>
      </c>
      <c r="B8" s="227" t="s">
        <v>0</v>
      </c>
      <c r="C8" s="227" t="s">
        <v>1</v>
      </c>
      <c r="D8" s="237" t="s">
        <v>2</v>
      </c>
      <c r="E8" s="238"/>
      <c r="F8" s="238"/>
      <c r="G8" s="239"/>
      <c r="H8" s="243" t="s">
        <v>3</v>
      </c>
      <c r="I8" s="238"/>
      <c r="J8" s="238"/>
      <c r="K8" s="238"/>
      <c r="L8" s="238"/>
      <c r="M8" s="238"/>
      <c r="N8" s="238"/>
      <c r="O8" s="244"/>
    </row>
    <row r="9" spans="1:15" ht="15.75" thickBot="1">
      <c r="A9" s="236"/>
      <c r="B9" s="236"/>
      <c r="C9" s="236"/>
      <c r="D9" s="240"/>
      <c r="E9" s="241"/>
      <c r="F9" s="241"/>
      <c r="G9" s="242"/>
      <c r="H9" s="245" t="s">
        <v>4</v>
      </c>
      <c r="I9" s="241"/>
      <c r="J9" s="241"/>
      <c r="K9" s="241"/>
      <c r="L9" s="241"/>
      <c r="M9" s="241"/>
      <c r="N9" s="241"/>
      <c r="O9" s="246"/>
    </row>
    <row r="10" spans="1:15" ht="60.75" thickBot="1">
      <c r="A10" s="236"/>
      <c r="B10" s="236"/>
      <c r="C10" s="236"/>
      <c r="D10" s="227" t="s">
        <v>5</v>
      </c>
      <c r="E10" s="17" t="s">
        <v>6</v>
      </c>
      <c r="F10" s="227" t="s">
        <v>8</v>
      </c>
      <c r="G10" s="227" t="s">
        <v>9</v>
      </c>
      <c r="H10" s="57" t="s">
        <v>80</v>
      </c>
      <c r="I10" s="57" t="s">
        <v>87</v>
      </c>
      <c r="J10" s="57" t="s">
        <v>118</v>
      </c>
      <c r="K10" s="57" t="s">
        <v>118</v>
      </c>
      <c r="L10" s="63" t="s">
        <v>117</v>
      </c>
      <c r="M10" s="55" t="s">
        <v>46</v>
      </c>
      <c r="N10" s="57" t="s">
        <v>47</v>
      </c>
      <c r="O10" s="227" t="s">
        <v>10</v>
      </c>
    </row>
    <row r="11" spans="1:15" ht="15.75" thickBot="1">
      <c r="A11" s="228"/>
      <c r="B11" s="228"/>
      <c r="C11" s="228"/>
      <c r="D11" s="228"/>
      <c r="E11" s="18" t="s">
        <v>7</v>
      </c>
      <c r="F11" s="228"/>
      <c r="G11" s="228"/>
      <c r="H11" s="2">
        <v>2014</v>
      </c>
      <c r="I11" s="2">
        <v>2015</v>
      </c>
      <c r="J11" s="2">
        <v>2016</v>
      </c>
      <c r="K11" s="64">
        <v>2017</v>
      </c>
      <c r="L11" s="65">
        <v>2018</v>
      </c>
      <c r="M11" s="2">
        <v>2019</v>
      </c>
      <c r="N11" s="2">
        <v>2020</v>
      </c>
      <c r="O11" s="228"/>
    </row>
    <row r="12" spans="1:15" ht="34.5" customHeight="1" thickBot="1">
      <c r="A12" s="229" t="s">
        <v>11</v>
      </c>
      <c r="B12" s="229" t="s">
        <v>82</v>
      </c>
      <c r="C12" s="8" t="s">
        <v>12</v>
      </c>
      <c r="D12" s="10">
        <v>807</v>
      </c>
      <c r="E12" s="13" t="s">
        <v>13</v>
      </c>
      <c r="F12" s="44" t="s">
        <v>125</v>
      </c>
      <c r="G12" s="10" t="s">
        <v>13</v>
      </c>
      <c r="H12" s="66">
        <f t="shared" ref="H12:N12" si="0">H14+H15</f>
        <v>11740.8</v>
      </c>
      <c r="I12" s="66">
        <f t="shared" si="0"/>
        <v>16163.039999999997</v>
      </c>
      <c r="J12" s="66">
        <f t="shared" si="0"/>
        <v>14284.800000000001</v>
      </c>
      <c r="K12" s="67">
        <f t="shared" si="0"/>
        <v>20498.5</v>
      </c>
      <c r="L12" s="68">
        <f t="shared" si="0"/>
        <v>19853.000000000004</v>
      </c>
      <c r="M12" s="66">
        <f t="shared" si="0"/>
        <v>14489.300000000001</v>
      </c>
      <c r="N12" s="66">
        <f t="shared" si="0"/>
        <v>13750.500000000002</v>
      </c>
      <c r="O12" s="66">
        <f>H12+I12+J12+K12+L12+M12+N12</f>
        <v>110779.94</v>
      </c>
    </row>
    <row r="13" spans="1:15" ht="17.25" customHeight="1" thickBot="1">
      <c r="A13" s="230"/>
      <c r="B13" s="230"/>
      <c r="C13" s="8" t="s">
        <v>14</v>
      </c>
      <c r="D13" s="10"/>
      <c r="E13" s="13"/>
      <c r="F13" s="10"/>
      <c r="G13" s="10"/>
      <c r="H13" s="66"/>
      <c r="I13" s="66"/>
      <c r="J13" s="66"/>
      <c r="K13" s="67"/>
      <c r="L13" s="68"/>
      <c r="M13" s="66"/>
      <c r="N13" s="66"/>
      <c r="O13" s="66"/>
    </row>
    <row r="14" spans="1:15" ht="24.75" thickBot="1">
      <c r="A14" s="230"/>
      <c r="B14" s="230"/>
      <c r="C14" s="12" t="s">
        <v>61</v>
      </c>
      <c r="D14" s="9">
        <v>807</v>
      </c>
      <c r="E14" s="13" t="s">
        <v>13</v>
      </c>
      <c r="F14" s="44" t="s">
        <v>125</v>
      </c>
      <c r="G14" s="10" t="s">
        <v>13</v>
      </c>
      <c r="H14" s="66">
        <f t="shared" ref="H14:N14" si="1">H18+H42+H126+H133+H245+H291</f>
        <v>11740.8</v>
      </c>
      <c r="I14" s="66">
        <f t="shared" si="1"/>
        <v>16163.039999999997</v>
      </c>
      <c r="J14" s="66">
        <f t="shared" si="1"/>
        <v>13062.300000000001</v>
      </c>
      <c r="K14" s="66">
        <f t="shared" si="1"/>
        <v>14321.7</v>
      </c>
      <c r="L14" s="66">
        <f t="shared" si="1"/>
        <v>15445.200000000003</v>
      </c>
      <c r="M14" s="66">
        <f t="shared" si="1"/>
        <v>14489.300000000001</v>
      </c>
      <c r="N14" s="66">
        <f t="shared" si="1"/>
        <v>13750.500000000002</v>
      </c>
      <c r="O14" s="66">
        <f t="shared" ref="O14:O86" si="2">H14+I14+J14+K14+L14+M14+N14</f>
        <v>98972.84</v>
      </c>
    </row>
    <row r="15" spans="1:15" ht="15.75" thickBot="1">
      <c r="A15" s="231"/>
      <c r="B15" s="231"/>
      <c r="C15" s="8" t="s">
        <v>88</v>
      </c>
      <c r="D15" s="9"/>
      <c r="E15" s="13" t="s">
        <v>13</v>
      </c>
      <c r="F15" s="10" t="s">
        <v>13</v>
      </c>
      <c r="G15" s="10" t="s">
        <v>13</v>
      </c>
      <c r="H15" s="66">
        <f t="shared" ref="H15:N15" si="3">H19+H43+H134+H246+H295+H299</f>
        <v>0</v>
      </c>
      <c r="I15" s="66">
        <f t="shared" si="3"/>
        <v>0</v>
      </c>
      <c r="J15" s="66">
        <f t="shared" si="3"/>
        <v>1222.5</v>
      </c>
      <c r="K15" s="66">
        <f t="shared" si="3"/>
        <v>6176.8</v>
      </c>
      <c r="L15" s="68">
        <f t="shared" si="3"/>
        <v>4407.8</v>
      </c>
      <c r="M15" s="66">
        <f t="shared" si="3"/>
        <v>0</v>
      </c>
      <c r="N15" s="66">
        <f t="shared" si="3"/>
        <v>0</v>
      </c>
      <c r="O15" s="66">
        <f t="shared" si="2"/>
        <v>11807.1</v>
      </c>
    </row>
    <row r="16" spans="1:15" s="62" customFormat="1" ht="30" customHeight="1" thickBot="1">
      <c r="A16" s="247" t="s">
        <v>15</v>
      </c>
      <c r="B16" s="247" t="s">
        <v>83</v>
      </c>
      <c r="C16" s="69" t="s">
        <v>16</v>
      </c>
      <c r="D16" s="70"/>
      <c r="E16" s="71" t="s">
        <v>13</v>
      </c>
      <c r="F16" s="72" t="s">
        <v>13</v>
      </c>
      <c r="G16" s="72" t="s">
        <v>13</v>
      </c>
      <c r="H16" s="68">
        <f>H18+H19</f>
        <v>3878</v>
      </c>
      <c r="I16" s="68">
        <f t="shared" ref="I16:N16" si="4">I18+I19</f>
        <v>3766.9</v>
      </c>
      <c r="J16" s="68">
        <f t="shared" si="4"/>
        <v>4100</v>
      </c>
      <c r="K16" s="68">
        <f t="shared" si="4"/>
        <v>4260</v>
      </c>
      <c r="L16" s="68">
        <f t="shared" si="4"/>
        <v>4200</v>
      </c>
      <c r="M16" s="68">
        <f t="shared" si="4"/>
        <v>3600</v>
      </c>
      <c r="N16" s="68">
        <f t="shared" si="4"/>
        <v>2861.2</v>
      </c>
      <c r="O16" s="68">
        <f t="shared" si="2"/>
        <v>26666.100000000002</v>
      </c>
    </row>
    <row r="17" spans="1:15" s="62" customFormat="1" ht="19.5" customHeight="1" thickBot="1">
      <c r="A17" s="248"/>
      <c r="B17" s="248"/>
      <c r="C17" s="69" t="s">
        <v>14</v>
      </c>
      <c r="D17" s="70"/>
      <c r="E17" s="71"/>
      <c r="F17" s="72"/>
      <c r="G17" s="72"/>
      <c r="H17" s="68"/>
      <c r="I17" s="68"/>
      <c r="J17" s="68"/>
      <c r="K17" s="68"/>
      <c r="L17" s="68"/>
      <c r="M17" s="68"/>
      <c r="N17" s="68"/>
      <c r="O17" s="68"/>
    </row>
    <row r="18" spans="1:15" s="62" customFormat="1" ht="27" customHeight="1" thickBot="1">
      <c r="A18" s="248"/>
      <c r="B18" s="248"/>
      <c r="C18" s="73" t="s">
        <v>61</v>
      </c>
      <c r="D18" s="70">
        <v>807</v>
      </c>
      <c r="E18" s="71" t="s">
        <v>13</v>
      </c>
      <c r="F18" s="74" t="s">
        <v>126</v>
      </c>
      <c r="G18" s="72" t="s">
        <v>13</v>
      </c>
      <c r="H18" s="68">
        <f>H22</f>
        <v>3878</v>
      </c>
      <c r="I18" s="68">
        <f t="shared" ref="I18:N18" si="5">I22</f>
        <v>3766.9</v>
      </c>
      <c r="J18" s="68">
        <f t="shared" si="5"/>
        <v>4100</v>
      </c>
      <c r="K18" s="68">
        <f t="shared" si="5"/>
        <v>4260</v>
      </c>
      <c r="L18" s="68">
        <f t="shared" si="5"/>
        <v>4200</v>
      </c>
      <c r="M18" s="68">
        <f t="shared" si="5"/>
        <v>3600</v>
      </c>
      <c r="N18" s="68">
        <f t="shared" si="5"/>
        <v>2861.2</v>
      </c>
      <c r="O18" s="68">
        <f t="shared" si="2"/>
        <v>26666.100000000002</v>
      </c>
    </row>
    <row r="19" spans="1:15" s="62" customFormat="1" ht="15.75" thickBot="1">
      <c r="A19" s="249"/>
      <c r="B19" s="249"/>
      <c r="C19" s="69"/>
      <c r="D19" s="70"/>
      <c r="E19" s="71" t="s">
        <v>13</v>
      </c>
      <c r="F19" s="72" t="s">
        <v>13</v>
      </c>
      <c r="G19" s="72" t="s">
        <v>13</v>
      </c>
      <c r="H19" s="68"/>
      <c r="I19" s="68"/>
      <c r="J19" s="68"/>
      <c r="K19" s="68"/>
      <c r="L19" s="68"/>
      <c r="M19" s="68"/>
      <c r="N19" s="68"/>
      <c r="O19" s="68"/>
    </row>
    <row r="20" spans="1:15" s="82" customFormat="1" ht="19.5" customHeight="1" thickBot="1">
      <c r="A20" s="250" t="s">
        <v>22</v>
      </c>
      <c r="B20" s="250" t="s">
        <v>127</v>
      </c>
      <c r="C20" s="75" t="s">
        <v>23</v>
      </c>
      <c r="D20" s="76"/>
      <c r="E20" s="77" t="s">
        <v>13</v>
      </c>
      <c r="F20" s="78" t="s">
        <v>13</v>
      </c>
      <c r="G20" s="78" t="s">
        <v>13</v>
      </c>
      <c r="H20" s="79">
        <f>H22+H23</f>
        <v>3878</v>
      </c>
      <c r="I20" s="79">
        <f t="shared" ref="I20:N20" si="6">I22+I23</f>
        <v>3766.9</v>
      </c>
      <c r="J20" s="79">
        <f t="shared" si="6"/>
        <v>4100</v>
      </c>
      <c r="K20" s="79">
        <f t="shared" si="6"/>
        <v>4260</v>
      </c>
      <c r="L20" s="80">
        <f t="shared" si="6"/>
        <v>4200</v>
      </c>
      <c r="M20" s="79">
        <f t="shared" si="6"/>
        <v>3600</v>
      </c>
      <c r="N20" s="79">
        <f t="shared" si="6"/>
        <v>2861.2</v>
      </c>
      <c r="O20" s="81">
        <f t="shared" ref="O20" si="7">H20+I20+J20+K20+L20+M20+N20</f>
        <v>26666.100000000002</v>
      </c>
    </row>
    <row r="21" spans="1:15" s="82" customFormat="1" ht="23.25" customHeight="1" thickBot="1">
      <c r="A21" s="251"/>
      <c r="B21" s="251"/>
      <c r="C21" s="75" t="s">
        <v>14</v>
      </c>
      <c r="D21" s="76"/>
      <c r="E21" s="77"/>
      <c r="F21" s="78"/>
      <c r="G21" s="78"/>
      <c r="H21" s="79"/>
      <c r="I21" s="79"/>
      <c r="J21" s="79"/>
      <c r="K21" s="79"/>
      <c r="L21" s="80"/>
      <c r="M21" s="79"/>
      <c r="N21" s="79"/>
      <c r="O21" s="81"/>
    </row>
    <row r="22" spans="1:15" s="82" customFormat="1" ht="24.75" thickBot="1">
      <c r="A22" s="251"/>
      <c r="B22" s="251"/>
      <c r="C22" s="83" t="s">
        <v>61</v>
      </c>
      <c r="D22" s="76">
        <v>807</v>
      </c>
      <c r="E22" s="77" t="s">
        <v>62</v>
      </c>
      <c r="F22" s="84" t="s">
        <v>89</v>
      </c>
      <c r="G22" s="78">
        <v>240</v>
      </c>
      <c r="H22" s="79">
        <f>H26+H30+H34+H38</f>
        <v>3878</v>
      </c>
      <c r="I22" s="79">
        <f t="shared" ref="I22:N22" si="8">I26+I30+I34+I38</f>
        <v>3766.9</v>
      </c>
      <c r="J22" s="79">
        <f t="shared" si="8"/>
        <v>4100</v>
      </c>
      <c r="K22" s="79">
        <f t="shared" si="8"/>
        <v>4260</v>
      </c>
      <c r="L22" s="80">
        <f t="shared" si="8"/>
        <v>4200</v>
      </c>
      <c r="M22" s="79">
        <f t="shared" si="8"/>
        <v>3600</v>
      </c>
      <c r="N22" s="79">
        <f t="shared" si="8"/>
        <v>2861.2</v>
      </c>
      <c r="O22" s="81">
        <f t="shared" ref="O22" si="9">H22+I22+J22+K22+L22+M22+N22</f>
        <v>26666.100000000002</v>
      </c>
    </row>
    <row r="23" spans="1:15" s="82" customFormat="1" ht="15.75" thickBot="1">
      <c r="A23" s="252"/>
      <c r="B23" s="252"/>
      <c r="C23" s="75"/>
      <c r="D23" s="76"/>
      <c r="E23" s="77"/>
      <c r="F23" s="78"/>
      <c r="G23" s="78"/>
      <c r="H23" s="79"/>
      <c r="I23" s="79"/>
      <c r="J23" s="79"/>
      <c r="K23" s="79"/>
      <c r="L23" s="80"/>
      <c r="M23" s="79"/>
      <c r="N23" s="79"/>
      <c r="O23" s="81"/>
    </row>
    <row r="24" spans="1:15" ht="18" customHeight="1" thickBot="1">
      <c r="A24" s="253" t="s">
        <v>128</v>
      </c>
      <c r="B24" s="253" t="s">
        <v>27</v>
      </c>
      <c r="C24" s="3" t="s">
        <v>23</v>
      </c>
      <c r="D24" s="2"/>
      <c r="E24" s="19" t="s">
        <v>13</v>
      </c>
      <c r="F24" s="4" t="s">
        <v>13</v>
      </c>
      <c r="G24" s="4" t="s">
        <v>13</v>
      </c>
      <c r="H24" s="85">
        <f>H26+H27</f>
        <v>3155</v>
      </c>
      <c r="I24" s="85">
        <f t="shared" ref="I24:N24" si="10">I26+I27</f>
        <v>2366.9</v>
      </c>
      <c r="J24" s="85">
        <f t="shared" si="10"/>
        <v>2900</v>
      </c>
      <c r="K24" s="85">
        <f t="shared" si="10"/>
        <v>2600</v>
      </c>
      <c r="L24" s="80">
        <f t="shared" si="10"/>
        <v>3000</v>
      </c>
      <c r="M24" s="85">
        <f t="shared" si="10"/>
        <v>2600</v>
      </c>
      <c r="N24" s="85">
        <f t="shared" si="10"/>
        <v>1861.2</v>
      </c>
      <c r="O24" s="66">
        <f t="shared" si="2"/>
        <v>18483.100000000002</v>
      </c>
    </row>
    <row r="25" spans="1:15" ht="23.25" customHeight="1" thickBot="1">
      <c r="A25" s="254"/>
      <c r="B25" s="254"/>
      <c r="C25" s="3" t="s">
        <v>14</v>
      </c>
      <c r="D25" s="2"/>
      <c r="E25" s="19" t="s">
        <v>13</v>
      </c>
      <c r="F25" s="4" t="s">
        <v>13</v>
      </c>
      <c r="G25" s="4" t="s">
        <v>13</v>
      </c>
      <c r="H25" s="85"/>
      <c r="I25" s="85"/>
      <c r="J25" s="85"/>
      <c r="K25" s="86"/>
      <c r="L25" s="80"/>
      <c r="M25" s="85"/>
      <c r="N25" s="85"/>
      <c r="O25" s="66"/>
    </row>
    <row r="26" spans="1:15" ht="24.75" thickBot="1">
      <c r="A26" s="254"/>
      <c r="B26" s="254"/>
      <c r="C26" s="14" t="s">
        <v>61</v>
      </c>
      <c r="D26" s="2">
        <v>807</v>
      </c>
      <c r="E26" s="19" t="s">
        <v>62</v>
      </c>
      <c r="F26" s="44" t="s">
        <v>89</v>
      </c>
      <c r="G26" s="4">
        <v>240</v>
      </c>
      <c r="H26" s="85">
        <v>3155</v>
      </c>
      <c r="I26" s="85">
        <v>2366.9</v>
      </c>
      <c r="J26" s="85">
        <v>2900</v>
      </c>
      <c r="K26" s="86">
        <v>2600</v>
      </c>
      <c r="L26" s="80">
        <v>3000</v>
      </c>
      <c r="M26" s="85">
        <v>2600</v>
      </c>
      <c r="N26" s="85">
        <v>1861.2</v>
      </c>
      <c r="O26" s="66">
        <f t="shared" si="2"/>
        <v>18483.100000000002</v>
      </c>
    </row>
    <row r="27" spans="1:15" ht="15.75" thickBot="1">
      <c r="A27" s="255"/>
      <c r="B27" s="255"/>
      <c r="C27" s="3"/>
      <c r="D27" s="2"/>
      <c r="E27" s="19" t="s">
        <v>13</v>
      </c>
      <c r="F27" s="4" t="s">
        <v>13</v>
      </c>
      <c r="G27" s="4" t="s">
        <v>13</v>
      </c>
      <c r="H27" s="85"/>
      <c r="I27" s="85"/>
      <c r="J27" s="85"/>
      <c r="K27" s="86"/>
      <c r="L27" s="80"/>
      <c r="M27" s="85"/>
      <c r="N27" s="85"/>
      <c r="O27" s="66"/>
    </row>
    <row r="28" spans="1:15" ht="18.75" customHeight="1" thickBot="1">
      <c r="A28" s="253" t="s">
        <v>129</v>
      </c>
      <c r="B28" s="253" t="s">
        <v>90</v>
      </c>
      <c r="C28" s="3" t="s">
        <v>23</v>
      </c>
      <c r="D28" s="2"/>
      <c r="E28" s="19" t="s">
        <v>13</v>
      </c>
      <c r="F28" s="4" t="s">
        <v>13</v>
      </c>
      <c r="G28" s="4" t="s">
        <v>13</v>
      </c>
      <c r="H28" s="85">
        <f>H30+H31</f>
        <v>548</v>
      </c>
      <c r="I28" s="85">
        <f t="shared" ref="I28:N28" si="11">I30+I31</f>
        <v>700</v>
      </c>
      <c r="J28" s="85">
        <f t="shared" si="11"/>
        <v>700</v>
      </c>
      <c r="K28" s="85">
        <f t="shared" si="11"/>
        <v>1660</v>
      </c>
      <c r="L28" s="80">
        <f t="shared" si="11"/>
        <v>1200</v>
      </c>
      <c r="M28" s="85">
        <f t="shared" si="11"/>
        <v>1000</v>
      </c>
      <c r="N28" s="85">
        <f t="shared" si="11"/>
        <v>1000</v>
      </c>
      <c r="O28" s="66">
        <f t="shared" si="2"/>
        <v>6808</v>
      </c>
    </row>
    <row r="29" spans="1:15" ht="23.25" customHeight="1" thickBot="1">
      <c r="A29" s="254"/>
      <c r="B29" s="254"/>
      <c r="C29" s="3" t="s">
        <v>14</v>
      </c>
      <c r="D29" s="2"/>
      <c r="E29" s="19"/>
      <c r="F29" s="4"/>
      <c r="G29" s="4"/>
      <c r="H29" s="85"/>
      <c r="I29" s="85"/>
      <c r="J29" s="85"/>
      <c r="K29" s="86"/>
      <c r="L29" s="80"/>
      <c r="M29" s="85"/>
      <c r="N29" s="85"/>
      <c r="O29" s="66"/>
    </row>
    <row r="30" spans="1:15" ht="24.75" thickBot="1">
      <c r="A30" s="254"/>
      <c r="B30" s="254"/>
      <c r="C30" s="14" t="s">
        <v>61</v>
      </c>
      <c r="D30" s="2">
        <v>807</v>
      </c>
      <c r="E30" s="19" t="s">
        <v>62</v>
      </c>
      <c r="F30" s="44" t="s">
        <v>89</v>
      </c>
      <c r="G30" s="4">
        <v>240</v>
      </c>
      <c r="H30" s="85">
        <v>548</v>
      </c>
      <c r="I30" s="85">
        <v>700</v>
      </c>
      <c r="J30" s="85">
        <v>700</v>
      </c>
      <c r="K30" s="86">
        <v>1660</v>
      </c>
      <c r="L30" s="80">
        <v>1200</v>
      </c>
      <c r="M30" s="85">
        <v>1000</v>
      </c>
      <c r="N30" s="85">
        <v>1000</v>
      </c>
      <c r="O30" s="66">
        <f t="shared" si="2"/>
        <v>6808</v>
      </c>
    </row>
    <row r="31" spans="1:15" ht="15.75" thickBot="1">
      <c r="A31" s="255"/>
      <c r="B31" s="255"/>
      <c r="C31" s="3"/>
      <c r="D31" s="2"/>
      <c r="E31" s="19" t="s">
        <v>13</v>
      </c>
      <c r="F31" s="4" t="s">
        <v>130</v>
      </c>
      <c r="G31" s="4" t="s">
        <v>13</v>
      </c>
      <c r="H31" s="85"/>
      <c r="I31" s="85"/>
      <c r="J31" s="85"/>
      <c r="K31" s="86"/>
      <c r="L31" s="80"/>
      <c r="M31" s="85"/>
      <c r="N31" s="85"/>
      <c r="O31" s="66"/>
    </row>
    <row r="32" spans="1:15" ht="18.75" customHeight="1" thickBot="1">
      <c r="A32" s="253" t="s">
        <v>131</v>
      </c>
      <c r="B32" s="253" t="s">
        <v>30</v>
      </c>
      <c r="C32" s="3" t="s">
        <v>23</v>
      </c>
      <c r="D32" s="2"/>
      <c r="E32" s="19" t="s">
        <v>13</v>
      </c>
      <c r="F32" s="4" t="s">
        <v>13</v>
      </c>
      <c r="G32" s="4" t="s">
        <v>13</v>
      </c>
      <c r="H32" s="85">
        <f>H34+H35</f>
        <v>166</v>
      </c>
      <c r="I32" s="85">
        <f t="shared" ref="I32:N32" si="12">I34+I35</f>
        <v>500</v>
      </c>
      <c r="J32" s="85">
        <f t="shared" si="12"/>
        <v>500</v>
      </c>
      <c r="K32" s="85">
        <f t="shared" si="12"/>
        <v>0</v>
      </c>
      <c r="L32" s="80">
        <f t="shared" si="12"/>
        <v>0</v>
      </c>
      <c r="M32" s="85">
        <f t="shared" si="12"/>
        <v>0</v>
      </c>
      <c r="N32" s="85">
        <f t="shared" si="12"/>
        <v>0</v>
      </c>
      <c r="O32" s="66">
        <f t="shared" si="2"/>
        <v>1166</v>
      </c>
    </row>
    <row r="33" spans="1:15" ht="23.25" customHeight="1" thickBot="1">
      <c r="A33" s="254"/>
      <c r="B33" s="254"/>
      <c r="C33" s="3" t="s">
        <v>14</v>
      </c>
      <c r="D33" s="2"/>
      <c r="E33" s="19"/>
      <c r="F33" s="4"/>
      <c r="G33" s="4"/>
      <c r="H33" s="85"/>
      <c r="I33" s="85"/>
      <c r="J33" s="85"/>
      <c r="K33" s="86"/>
      <c r="L33" s="80"/>
      <c r="M33" s="85"/>
      <c r="N33" s="85"/>
      <c r="O33" s="66"/>
    </row>
    <row r="34" spans="1:15" ht="24.75" thickBot="1">
      <c r="A34" s="254"/>
      <c r="B34" s="254"/>
      <c r="C34" s="14" t="s">
        <v>61</v>
      </c>
      <c r="D34" s="2">
        <v>807</v>
      </c>
      <c r="E34" s="19" t="s">
        <v>62</v>
      </c>
      <c r="F34" s="44" t="s">
        <v>89</v>
      </c>
      <c r="G34" s="4">
        <v>240</v>
      </c>
      <c r="H34" s="85">
        <v>166</v>
      </c>
      <c r="I34" s="85">
        <v>500</v>
      </c>
      <c r="J34" s="85">
        <v>500</v>
      </c>
      <c r="K34" s="86">
        <v>0</v>
      </c>
      <c r="L34" s="80">
        <v>0</v>
      </c>
      <c r="M34" s="85">
        <v>0</v>
      </c>
      <c r="N34" s="85">
        <v>0</v>
      </c>
      <c r="O34" s="66">
        <f t="shared" si="2"/>
        <v>1166</v>
      </c>
    </row>
    <row r="35" spans="1:15" ht="15.75" thickBot="1">
      <c r="A35" s="255"/>
      <c r="B35" s="255"/>
      <c r="C35" s="3"/>
      <c r="D35" s="2"/>
      <c r="E35" s="19" t="s">
        <v>13</v>
      </c>
      <c r="F35" s="4" t="s">
        <v>13</v>
      </c>
      <c r="G35" s="4" t="s">
        <v>13</v>
      </c>
      <c r="H35" s="85"/>
      <c r="I35" s="85"/>
      <c r="J35" s="85"/>
      <c r="K35" s="86"/>
      <c r="L35" s="80"/>
      <c r="M35" s="85"/>
      <c r="N35" s="85"/>
      <c r="O35" s="66"/>
    </row>
    <row r="36" spans="1:15" ht="18" customHeight="1" thickBot="1">
      <c r="A36" s="253" t="s">
        <v>132</v>
      </c>
      <c r="B36" s="253" t="s">
        <v>32</v>
      </c>
      <c r="C36" s="3" t="s">
        <v>23</v>
      </c>
      <c r="D36" s="2"/>
      <c r="E36" s="19" t="s">
        <v>13</v>
      </c>
      <c r="F36" s="4" t="s">
        <v>13</v>
      </c>
      <c r="G36" s="4" t="s">
        <v>13</v>
      </c>
      <c r="H36" s="85">
        <f>H38+H39</f>
        <v>9</v>
      </c>
      <c r="I36" s="85">
        <f t="shared" ref="I36:N36" si="13">I38+I39</f>
        <v>200</v>
      </c>
      <c r="J36" s="85">
        <f t="shared" si="13"/>
        <v>0</v>
      </c>
      <c r="K36" s="85">
        <f t="shared" si="13"/>
        <v>0</v>
      </c>
      <c r="L36" s="80">
        <f t="shared" si="13"/>
        <v>0</v>
      </c>
      <c r="M36" s="85">
        <f t="shared" si="13"/>
        <v>0</v>
      </c>
      <c r="N36" s="85">
        <f t="shared" si="13"/>
        <v>0</v>
      </c>
      <c r="O36" s="66">
        <f t="shared" si="2"/>
        <v>209</v>
      </c>
    </row>
    <row r="37" spans="1:15" ht="23.25" customHeight="1" thickBot="1">
      <c r="A37" s="254"/>
      <c r="B37" s="254"/>
      <c r="C37" s="3" t="s">
        <v>14</v>
      </c>
      <c r="D37" s="2"/>
      <c r="E37" s="19"/>
      <c r="F37" s="4"/>
      <c r="G37" s="4"/>
      <c r="H37" s="85"/>
      <c r="I37" s="85"/>
      <c r="J37" s="85"/>
      <c r="K37" s="86"/>
      <c r="L37" s="80"/>
      <c r="M37" s="85"/>
      <c r="N37" s="85"/>
      <c r="O37" s="66"/>
    </row>
    <row r="38" spans="1:15" ht="24.75" thickBot="1">
      <c r="A38" s="254"/>
      <c r="B38" s="254"/>
      <c r="C38" s="14" t="s">
        <v>61</v>
      </c>
      <c r="D38" s="2">
        <v>807</v>
      </c>
      <c r="E38" s="19" t="s">
        <v>62</v>
      </c>
      <c r="F38" s="44" t="s">
        <v>89</v>
      </c>
      <c r="G38" s="4">
        <v>240</v>
      </c>
      <c r="H38" s="85">
        <v>9</v>
      </c>
      <c r="I38" s="85">
        <v>200</v>
      </c>
      <c r="J38" s="85">
        <v>0</v>
      </c>
      <c r="K38" s="86">
        <v>0</v>
      </c>
      <c r="L38" s="80">
        <v>0</v>
      </c>
      <c r="M38" s="85">
        <v>0</v>
      </c>
      <c r="N38" s="85">
        <v>0</v>
      </c>
      <c r="O38" s="66">
        <f t="shared" si="2"/>
        <v>209</v>
      </c>
    </row>
    <row r="39" spans="1:15" ht="15.75" thickBot="1">
      <c r="A39" s="255"/>
      <c r="B39" s="255"/>
      <c r="C39" s="3"/>
      <c r="D39" s="2"/>
      <c r="E39" s="19" t="s">
        <v>13</v>
      </c>
      <c r="F39" s="4" t="s">
        <v>13</v>
      </c>
      <c r="G39" s="4" t="s">
        <v>13</v>
      </c>
      <c r="H39" s="85"/>
      <c r="I39" s="85"/>
      <c r="J39" s="85"/>
      <c r="K39" s="86"/>
      <c r="L39" s="80"/>
      <c r="M39" s="85"/>
      <c r="N39" s="85"/>
      <c r="O39" s="66"/>
    </row>
    <row r="40" spans="1:15" s="62" customFormat="1" ht="30.75" customHeight="1" thickBot="1">
      <c r="A40" s="247" t="s">
        <v>25</v>
      </c>
      <c r="B40" s="247" t="s">
        <v>84</v>
      </c>
      <c r="C40" s="69" t="s">
        <v>16</v>
      </c>
      <c r="D40" s="70"/>
      <c r="E40" s="71" t="s">
        <v>13</v>
      </c>
      <c r="F40" s="72" t="s">
        <v>13</v>
      </c>
      <c r="G40" s="72" t="s">
        <v>13</v>
      </c>
      <c r="H40" s="68">
        <f t="shared" ref="H40:N40" si="14">H42+H43</f>
        <v>4105</v>
      </c>
      <c r="I40" s="68">
        <f t="shared" si="14"/>
        <v>6736.65</v>
      </c>
      <c r="J40" s="68">
        <f t="shared" si="14"/>
        <v>5152.5</v>
      </c>
      <c r="K40" s="68">
        <f t="shared" si="14"/>
        <v>9501.7999999999993</v>
      </c>
      <c r="L40" s="68">
        <f t="shared" si="14"/>
        <v>9899.4000000000015</v>
      </c>
      <c r="M40" s="68">
        <f t="shared" si="14"/>
        <v>7000</v>
      </c>
      <c r="N40" s="68">
        <f t="shared" si="14"/>
        <v>7000</v>
      </c>
      <c r="O40" s="68">
        <f t="shared" si="2"/>
        <v>49395.35</v>
      </c>
    </row>
    <row r="41" spans="1:15" s="62" customFormat="1" ht="17.25" customHeight="1" thickBot="1">
      <c r="A41" s="248"/>
      <c r="B41" s="248"/>
      <c r="C41" s="69" t="s">
        <v>14</v>
      </c>
      <c r="D41" s="70"/>
      <c r="E41" s="71"/>
      <c r="F41" s="72"/>
      <c r="G41" s="72"/>
      <c r="H41" s="68"/>
      <c r="I41" s="68"/>
      <c r="J41" s="68"/>
      <c r="K41" s="68"/>
      <c r="L41" s="68"/>
      <c r="M41" s="68"/>
      <c r="N41" s="68"/>
      <c r="O41" s="68"/>
    </row>
    <row r="42" spans="1:15" s="62" customFormat="1" ht="24.75" thickBot="1">
      <c r="A42" s="248"/>
      <c r="B42" s="248"/>
      <c r="C42" s="73" t="s">
        <v>61</v>
      </c>
      <c r="D42" s="70">
        <v>807</v>
      </c>
      <c r="E42" s="71" t="s">
        <v>63</v>
      </c>
      <c r="F42" s="74" t="s">
        <v>91</v>
      </c>
      <c r="G42" s="72" t="s">
        <v>13</v>
      </c>
      <c r="H42" s="68">
        <f>H46+H54+H102+H106+H110+H114+H118+H122</f>
        <v>4105</v>
      </c>
      <c r="I42" s="68">
        <f t="shared" ref="I42:N43" si="15">I46+I54+I102+I106+I110+I114+I118+I122</f>
        <v>6736.65</v>
      </c>
      <c r="J42" s="68">
        <f t="shared" si="15"/>
        <v>5113.7</v>
      </c>
      <c r="K42" s="68">
        <f t="shared" si="15"/>
        <v>4823.3</v>
      </c>
      <c r="L42" s="68">
        <f t="shared" si="15"/>
        <v>6991.6</v>
      </c>
      <c r="M42" s="68">
        <f t="shared" si="15"/>
        <v>7000</v>
      </c>
      <c r="N42" s="68">
        <f t="shared" si="15"/>
        <v>7000</v>
      </c>
      <c r="O42" s="68">
        <f t="shared" si="2"/>
        <v>41770.25</v>
      </c>
    </row>
    <row r="43" spans="1:15" s="62" customFormat="1" ht="15.75" thickBot="1">
      <c r="A43" s="249"/>
      <c r="B43" s="249"/>
      <c r="C43" s="69" t="s">
        <v>88</v>
      </c>
      <c r="D43" s="70"/>
      <c r="E43" s="71" t="s">
        <v>13</v>
      </c>
      <c r="F43" s="72" t="s">
        <v>13</v>
      </c>
      <c r="G43" s="72" t="s">
        <v>13</v>
      </c>
      <c r="H43" s="68">
        <f>H47+H55+H103+H107+H111+H115+H119+H123</f>
        <v>0</v>
      </c>
      <c r="I43" s="68">
        <f t="shared" si="15"/>
        <v>0</v>
      </c>
      <c r="J43" s="68">
        <f t="shared" si="15"/>
        <v>38.799999999999997</v>
      </c>
      <c r="K43" s="68">
        <f t="shared" si="15"/>
        <v>4678.5</v>
      </c>
      <c r="L43" s="68">
        <f t="shared" si="15"/>
        <v>2907.8</v>
      </c>
      <c r="M43" s="68">
        <f t="shared" si="15"/>
        <v>0</v>
      </c>
      <c r="N43" s="68">
        <f t="shared" si="15"/>
        <v>0</v>
      </c>
      <c r="O43" s="68">
        <f t="shared" si="2"/>
        <v>7625.1</v>
      </c>
    </row>
    <row r="44" spans="1:15" s="93" customFormat="1" ht="17.25" customHeight="1" thickBot="1">
      <c r="A44" s="256" t="s">
        <v>26</v>
      </c>
      <c r="B44" s="256" t="s">
        <v>133</v>
      </c>
      <c r="C44" s="87" t="s">
        <v>23</v>
      </c>
      <c r="D44" s="88"/>
      <c r="E44" s="89" t="s">
        <v>13</v>
      </c>
      <c r="F44" s="90" t="s">
        <v>13</v>
      </c>
      <c r="G44" s="90" t="s">
        <v>13</v>
      </c>
      <c r="H44" s="91">
        <f>H46+H47</f>
        <v>1229.8</v>
      </c>
      <c r="I44" s="91">
        <f t="shared" ref="I44:N44" si="16">I46+I47</f>
        <v>2900</v>
      </c>
      <c r="J44" s="91">
        <f t="shared" si="16"/>
        <v>2400</v>
      </c>
      <c r="K44" s="91">
        <f t="shared" si="16"/>
        <v>2732.5</v>
      </c>
      <c r="L44" s="80">
        <f t="shared" si="16"/>
        <v>2800</v>
      </c>
      <c r="M44" s="91">
        <f t="shared" si="16"/>
        <v>2800</v>
      </c>
      <c r="N44" s="91">
        <f t="shared" si="16"/>
        <v>2800</v>
      </c>
      <c r="O44" s="92">
        <f t="shared" si="2"/>
        <v>17662.3</v>
      </c>
    </row>
    <row r="45" spans="1:15" s="93" customFormat="1" ht="23.25" customHeight="1" thickBot="1">
      <c r="A45" s="257"/>
      <c r="B45" s="257"/>
      <c r="C45" s="87" t="s">
        <v>14</v>
      </c>
      <c r="D45" s="88"/>
      <c r="E45" s="89"/>
      <c r="F45" s="90"/>
      <c r="G45" s="90"/>
      <c r="H45" s="91"/>
      <c r="I45" s="91"/>
      <c r="J45" s="91"/>
      <c r="K45" s="91"/>
      <c r="L45" s="80"/>
      <c r="M45" s="91"/>
      <c r="N45" s="91"/>
      <c r="O45" s="92"/>
    </row>
    <row r="46" spans="1:15" s="93" customFormat="1" ht="24.75" thickBot="1">
      <c r="A46" s="257"/>
      <c r="B46" s="257"/>
      <c r="C46" s="94" t="s">
        <v>61</v>
      </c>
      <c r="D46" s="88">
        <v>807</v>
      </c>
      <c r="E46" s="89" t="s">
        <v>63</v>
      </c>
      <c r="F46" s="95" t="s">
        <v>93</v>
      </c>
      <c r="G46" s="90">
        <v>240</v>
      </c>
      <c r="H46" s="91">
        <f>H50</f>
        <v>1229.8</v>
      </c>
      <c r="I46" s="91">
        <f t="shared" ref="I46:N46" si="17">I50</f>
        <v>2900</v>
      </c>
      <c r="J46" s="91">
        <f t="shared" si="17"/>
        <v>2400</v>
      </c>
      <c r="K46" s="91">
        <f t="shared" si="17"/>
        <v>2732.5</v>
      </c>
      <c r="L46" s="80">
        <f t="shared" si="17"/>
        <v>2800</v>
      </c>
      <c r="M46" s="91">
        <f t="shared" si="17"/>
        <v>2800</v>
      </c>
      <c r="N46" s="91">
        <f t="shared" si="17"/>
        <v>2800</v>
      </c>
      <c r="O46" s="92">
        <f t="shared" ref="O46" si="18">H46+I46+J46+K46+L46+M46+N46</f>
        <v>17662.3</v>
      </c>
    </row>
    <row r="47" spans="1:15" s="93" customFormat="1" ht="19.5" customHeight="1" thickBot="1">
      <c r="A47" s="258"/>
      <c r="B47" s="258"/>
      <c r="C47" s="87"/>
      <c r="D47" s="88"/>
      <c r="E47" s="89" t="s">
        <v>13</v>
      </c>
      <c r="F47" s="90" t="s">
        <v>13</v>
      </c>
      <c r="G47" s="90" t="s">
        <v>13</v>
      </c>
      <c r="H47" s="91"/>
      <c r="I47" s="91"/>
      <c r="J47" s="91"/>
      <c r="K47" s="91"/>
      <c r="L47" s="80"/>
      <c r="M47" s="91"/>
      <c r="N47" s="91"/>
      <c r="O47" s="92"/>
    </row>
    <row r="48" spans="1:15" ht="17.25" customHeight="1" thickBot="1">
      <c r="A48" s="253" t="s">
        <v>134</v>
      </c>
      <c r="B48" s="253" t="s">
        <v>73</v>
      </c>
      <c r="C48" s="3" t="s">
        <v>23</v>
      </c>
      <c r="D48" s="2"/>
      <c r="E48" s="19" t="s">
        <v>13</v>
      </c>
      <c r="F48" s="4" t="s">
        <v>13</v>
      </c>
      <c r="G48" s="4" t="s">
        <v>13</v>
      </c>
      <c r="H48" s="85">
        <f>H50+H51</f>
        <v>1229.8</v>
      </c>
      <c r="I48" s="85">
        <f t="shared" ref="I48:N48" si="19">I50+I51</f>
        <v>2900</v>
      </c>
      <c r="J48" s="85">
        <f t="shared" si="19"/>
        <v>2400</v>
      </c>
      <c r="K48" s="85">
        <f t="shared" si="19"/>
        <v>2732.5</v>
      </c>
      <c r="L48" s="80">
        <f t="shared" si="19"/>
        <v>2800</v>
      </c>
      <c r="M48" s="85">
        <f t="shared" si="19"/>
        <v>2800</v>
      </c>
      <c r="N48" s="85">
        <f t="shared" si="19"/>
        <v>2800</v>
      </c>
      <c r="O48" s="66">
        <f>H48+I48+J48+K48+L48+M48+N48</f>
        <v>17662.3</v>
      </c>
    </row>
    <row r="49" spans="1:15" ht="23.25" customHeight="1" thickBot="1">
      <c r="A49" s="254"/>
      <c r="B49" s="254"/>
      <c r="C49" s="3" t="s">
        <v>14</v>
      </c>
      <c r="D49" s="2"/>
      <c r="E49" s="19"/>
      <c r="F49" s="4"/>
      <c r="G49" s="4"/>
      <c r="H49" s="85"/>
      <c r="I49" s="85"/>
      <c r="J49" s="85"/>
      <c r="K49" s="86"/>
      <c r="L49" s="80"/>
      <c r="M49" s="85"/>
      <c r="N49" s="85"/>
      <c r="O49" s="66"/>
    </row>
    <row r="50" spans="1:15" ht="24.75" thickBot="1">
      <c r="A50" s="254"/>
      <c r="B50" s="254"/>
      <c r="C50" s="14" t="s">
        <v>61</v>
      </c>
      <c r="D50" s="2">
        <v>807</v>
      </c>
      <c r="E50" s="19" t="s">
        <v>63</v>
      </c>
      <c r="F50" s="44" t="s">
        <v>95</v>
      </c>
      <c r="G50" s="4">
        <v>240</v>
      </c>
      <c r="H50" s="85">
        <v>1229.8</v>
      </c>
      <c r="I50" s="85">
        <v>2900</v>
      </c>
      <c r="J50" s="85">
        <v>2400</v>
      </c>
      <c r="K50" s="86">
        <v>2732.5</v>
      </c>
      <c r="L50" s="80">
        <v>2800</v>
      </c>
      <c r="M50" s="85">
        <v>2800</v>
      </c>
      <c r="N50" s="85">
        <v>2800</v>
      </c>
      <c r="O50" s="66">
        <f>H50+I50+J50+K50+L50+M50+N50</f>
        <v>17662.3</v>
      </c>
    </row>
    <row r="51" spans="1:15" ht="15.75" thickBot="1">
      <c r="A51" s="255"/>
      <c r="B51" s="255"/>
      <c r="C51" s="3"/>
      <c r="D51" s="2"/>
      <c r="E51" s="19" t="s">
        <v>13</v>
      </c>
      <c r="F51" s="44" t="s">
        <v>13</v>
      </c>
      <c r="G51" s="4" t="s">
        <v>13</v>
      </c>
      <c r="H51" s="85"/>
      <c r="I51" s="85"/>
      <c r="J51" s="85"/>
      <c r="K51" s="86"/>
      <c r="L51" s="80"/>
      <c r="M51" s="85"/>
      <c r="N51" s="85"/>
      <c r="O51" s="66"/>
    </row>
    <row r="52" spans="1:15" s="93" customFormat="1" ht="16.5" customHeight="1" thickBot="1">
      <c r="A52" s="256" t="s">
        <v>28</v>
      </c>
      <c r="B52" s="256" t="s">
        <v>135</v>
      </c>
      <c r="C52" s="87" t="s">
        <v>23</v>
      </c>
      <c r="D52" s="88"/>
      <c r="E52" s="89" t="s">
        <v>13</v>
      </c>
      <c r="F52" s="90" t="s">
        <v>13</v>
      </c>
      <c r="G52" s="90" t="s">
        <v>13</v>
      </c>
      <c r="H52" s="91">
        <f>H54+H55</f>
        <v>2875.2000000000003</v>
      </c>
      <c r="I52" s="91">
        <f t="shared" ref="I52:N52" si="20">I54+I55</f>
        <v>3836.65</v>
      </c>
      <c r="J52" s="91">
        <f t="shared" si="20"/>
        <v>2688.8</v>
      </c>
      <c r="K52" s="91">
        <f t="shared" si="20"/>
        <v>1958.8</v>
      </c>
      <c r="L52" s="80">
        <f t="shared" si="20"/>
        <v>4086.5</v>
      </c>
      <c r="M52" s="91">
        <f t="shared" si="20"/>
        <v>4200</v>
      </c>
      <c r="N52" s="91">
        <f t="shared" si="20"/>
        <v>4200</v>
      </c>
      <c r="O52" s="92">
        <f t="shared" ref="O52" si="21">H52+I52+J52+K52+L52+M52+N52</f>
        <v>23845.95</v>
      </c>
    </row>
    <row r="53" spans="1:15" s="93" customFormat="1" ht="20.25" customHeight="1" thickBot="1">
      <c r="A53" s="257"/>
      <c r="B53" s="257"/>
      <c r="C53" s="87" t="s">
        <v>14</v>
      </c>
      <c r="D53" s="88"/>
      <c r="E53" s="89"/>
      <c r="F53" s="90"/>
      <c r="G53" s="90"/>
      <c r="H53" s="91"/>
      <c r="I53" s="91"/>
      <c r="J53" s="91"/>
      <c r="K53" s="91"/>
      <c r="L53" s="80"/>
      <c r="M53" s="91"/>
      <c r="N53" s="91"/>
      <c r="O53" s="92"/>
    </row>
    <row r="54" spans="1:15" s="93" customFormat="1" ht="24.75" thickBot="1">
      <c r="A54" s="257"/>
      <c r="B54" s="257"/>
      <c r="C54" s="94" t="s">
        <v>61</v>
      </c>
      <c r="D54" s="88">
        <v>807</v>
      </c>
      <c r="E54" s="89" t="s">
        <v>63</v>
      </c>
      <c r="F54" s="95" t="s">
        <v>93</v>
      </c>
      <c r="G54" s="90">
        <v>240</v>
      </c>
      <c r="H54" s="91">
        <f>H58+H62+H66+H70+H74+H78+H82+H86+H90+H94+H98</f>
        <v>2875.2000000000003</v>
      </c>
      <c r="I54" s="91">
        <f t="shared" ref="I54:N54" si="22">I58+I62+I66+I70+I74+I78+I82+I86+I90+I94+I98</f>
        <v>3836.65</v>
      </c>
      <c r="J54" s="91">
        <f t="shared" si="22"/>
        <v>2650</v>
      </c>
      <c r="K54" s="91">
        <f t="shared" si="22"/>
        <v>1958.8</v>
      </c>
      <c r="L54" s="80">
        <f t="shared" si="22"/>
        <v>4086.5</v>
      </c>
      <c r="M54" s="91">
        <f t="shared" si="22"/>
        <v>4200</v>
      </c>
      <c r="N54" s="91">
        <f t="shared" si="22"/>
        <v>4200</v>
      </c>
      <c r="O54" s="92">
        <f t="shared" ref="O54:O55" si="23">H54+I54+J54+K54+L54+M54+N54</f>
        <v>23807.15</v>
      </c>
    </row>
    <row r="55" spans="1:15" s="93" customFormat="1" ht="19.5" customHeight="1" thickBot="1">
      <c r="A55" s="258"/>
      <c r="B55" s="258"/>
      <c r="C55" s="87" t="s">
        <v>88</v>
      </c>
      <c r="D55" s="88"/>
      <c r="E55" s="89" t="s">
        <v>13</v>
      </c>
      <c r="F55" s="90" t="s">
        <v>13</v>
      </c>
      <c r="G55" s="90" t="s">
        <v>13</v>
      </c>
      <c r="H55" s="91">
        <f>H71</f>
        <v>0</v>
      </c>
      <c r="I55" s="91">
        <f t="shared" ref="I55:N55" si="24">I71</f>
        <v>0</v>
      </c>
      <c r="J55" s="91">
        <f t="shared" si="24"/>
        <v>38.799999999999997</v>
      </c>
      <c r="K55" s="91">
        <f t="shared" si="24"/>
        <v>0</v>
      </c>
      <c r="L55" s="80">
        <f t="shared" si="24"/>
        <v>0</v>
      </c>
      <c r="M55" s="91">
        <f t="shared" si="24"/>
        <v>0</v>
      </c>
      <c r="N55" s="91">
        <f t="shared" si="24"/>
        <v>0</v>
      </c>
      <c r="O55" s="92">
        <f t="shared" si="23"/>
        <v>38.799999999999997</v>
      </c>
    </row>
    <row r="56" spans="1:15" ht="18.75" customHeight="1" thickBot="1">
      <c r="A56" s="253" t="s">
        <v>136</v>
      </c>
      <c r="B56" s="253" t="s">
        <v>92</v>
      </c>
      <c r="C56" s="3" t="s">
        <v>23</v>
      </c>
      <c r="D56" s="2"/>
      <c r="E56" s="19" t="s">
        <v>13</v>
      </c>
      <c r="F56" s="4" t="s">
        <v>13</v>
      </c>
      <c r="G56" s="4" t="s">
        <v>13</v>
      </c>
      <c r="H56" s="85">
        <f>H58+H59</f>
        <v>730.86</v>
      </c>
      <c r="I56" s="85">
        <f t="shared" ref="I56:N56" si="25">I58+I59</f>
        <v>880.85</v>
      </c>
      <c r="J56" s="85">
        <f t="shared" si="25"/>
        <v>0</v>
      </c>
      <c r="K56" s="85">
        <f t="shared" si="25"/>
        <v>0</v>
      </c>
      <c r="L56" s="80">
        <f t="shared" si="25"/>
        <v>400</v>
      </c>
      <c r="M56" s="85">
        <f t="shared" si="25"/>
        <v>400</v>
      </c>
      <c r="N56" s="85">
        <f t="shared" si="25"/>
        <v>400</v>
      </c>
      <c r="O56" s="66">
        <f t="shared" si="2"/>
        <v>2811.71</v>
      </c>
    </row>
    <row r="57" spans="1:15" ht="23.25" customHeight="1" thickBot="1">
      <c r="A57" s="254"/>
      <c r="B57" s="254"/>
      <c r="C57" s="3" t="s">
        <v>14</v>
      </c>
      <c r="D57" s="2"/>
      <c r="E57" s="19"/>
      <c r="F57" s="4"/>
      <c r="G57" s="96"/>
      <c r="H57" s="85" t="s">
        <v>137</v>
      </c>
      <c r="I57" s="85"/>
      <c r="J57" s="85"/>
      <c r="K57" s="86"/>
      <c r="L57" s="80"/>
      <c r="M57" s="85"/>
      <c r="N57" s="85"/>
      <c r="O57" s="66"/>
    </row>
    <row r="58" spans="1:15" ht="24.75" thickBot="1">
      <c r="A58" s="254"/>
      <c r="B58" s="254"/>
      <c r="C58" s="14" t="s">
        <v>61</v>
      </c>
      <c r="D58" s="2">
        <v>807</v>
      </c>
      <c r="E58" s="19" t="s">
        <v>63</v>
      </c>
      <c r="F58" s="44" t="s">
        <v>93</v>
      </c>
      <c r="G58" s="4">
        <v>240</v>
      </c>
      <c r="H58" s="85">
        <v>730.86</v>
      </c>
      <c r="I58" s="85">
        <v>880.85</v>
      </c>
      <c r="J58" s="85">
        <v>0</v>
      </c>
      <c r="K58" s="86">
        <v>0</v>
      </c>
      <c r="L58" s="80">
        <v>400</v>
      </c>
      <c r="M58" s="85">
        <v>400</v>
      </c>
      <c r="N58" s="85">
        <v>400</v>
      </c>
      <c r="O58" s="66">
        <f t="shared" si="2"/>
        <v>2811.71</v>
      </c>
    </row>
    <row r="59" spans="1:15" ht="19.5" customHeight="1" thickBot="1">
      <c r="A59" s="255"/>
      <c r="B59" s="255"/>
      <c r="C59" s="3"/>
      <c r="D59" s="2"/>
      <c r="E59" s="19" t="s">
        <v>13</v>
      </c>
      <c r="F59" s="4" t="s">
        <v>13</v>
      </c>
      <c r="G59" s="4" t="s">
        <v>13</v>
      </c>
      <c r="H59" s="85"/>
      <c r="I59" s="85"/>
      <c r="J59" s="85"/>
      <c r="K59" s="86"/>
      <c r="L59" s="80"/>
      <c r="M59" s="85"/>
      <c r="N59" s="85"/>
      <c r="O59" s="66"/>
    </row>
    <row r="60" spans="1:15" ht="15" customHeight="1" thickBot="1">
      <c r="A60" s="253" t="s">
        <v>138</v>
      </c>
      <c r="B60" s="253" t="s">
        <v>139</v>
      </c>
      <c r="C60" s="3" t="s">
        <v>23</v>
      </c>
      <c r="D60" s="2"/>
      <c r="E60" s="19" t="s">
        <v>13</v>
      </c>
      <c r="F60" s="4" t="s">
        <v>13</v>
      </c>
      <c r="G60" s="4" t="s">
        <v>13</v>
      </c>
      <c r="H60" s="85">
        <f>H62+H63</f>
        <v>1000</v>
      </c>
      <c r="I60" s="85">
        <f t="shared" ref="I60:N60" si="26">I62+I63</f>
        <v>1130.8</v>
      </c>
      <c r="J60" s="85">
        <f t="shared" si="26"/>
        <v>1500</v>
      </c>
      <c r="K60" s="85">
        <f t="shared" si="26"/>
        <v>700</v>
      </c>
      <c r="L60" s="80">
        <f t="shared" si="26"/>
        <v>1100</v>
      </c>
      <c r="M60" s="85">
        <f t="shared" si="26"/>
        <v>1200</v>
      </c>
      <c r="N60" s="85">
        <f t="shared" si="26"/>
        <v>1200</v>
      </c>
      <c r="O60" s="66">
        <f t="shared" si="2"/>
        <v>7830.8</v>
      </c>
    </row>
    <row r="61" spans="1:15" ht="23.25" customHeight="1" thickBot="1">
      <c r="A61" s="254"/>
      <c r="B61" s="254"/>
      <c r="C61" s="3" t="s">
        <v>14</v>
      </c>
      <c r="D61" s="2"/>
      <c r="E61" s="19"/>
      <c r="F61" s="4"/>
      <c r="G61" s="4"/>
      <c r="H61" s="85"/>
      <c r="I61" s="85"/>
      <c r="J61" s="85"/>
      <c r="K61" s="86"/>
      <c r="L61" s="80"/>
      <c r="M61" s="85"/>
      <c r="N61" s="85"/>
      <c r="O61" s="66"/>
    </row>
    <row r="62" spans="1:15" ht="24.75" thickBot="1">
      <c r="A62" s="254"/>
      <c r="B62" s="254"/>
      <c r="C62" s="14" t="s">
        <v>61</v>
      </c>
      <c r="D62" s="2">
        <v>807</v>
      </c>
      <c r="E62" s="19" t="s">
        <v>63</v>
      </c>
      <c r="F62" s="44" t="s">
        <v>93</v>
      </c>
      <c r="G62" s="4">
        <v>240</v>
      </c>
      <c r="H62" s="85">
        <v>1000</v>
      </c>
      <c r="I62" s="97">
        <v>1130.8</v>
      </c>
      <c r="J62" s="85">
        <v>1500</v>
      </c>
      <c r="K62" s="86">
        <v>700</v>
      </c>
      <c r="L62" s="80">
        <v>1100</v>
      </c>
      <c r="M62" s="85">
        <v>1200</v>
      </c>
      <c r="N62" s="85">
        <v>1200</v>
      </c>
      <c r="O62" s="66">
        <f t="shared" si="2"/>
        <v>7830.8</v>
      </c>
    </row>
    <row r="63" spans="1:15" ht="17.25" customHeight="1" thickBot="1">
      <c r="A63" s="255"/>
      <c r="B63" s="255"/>
      <c r="C63" s="3"/>
      <c r="D63" s="2"/>
      <c r="E63" s="19" t="s">
        <v>13</v>
      </c>
      <c r="F63" s="4" t="s">
        <v>13</v>
      </c>
      <c r="G63" s="4" t="s">
        <v>13</v>
      </c>
      <c r="H63" s="85"/>
      <c r="I63" s="85"/>
      <c r="J63" s="85"/>
      <c r="K63" s="86"/>
      <c r="L63" s="80"/>
      <c r="M63" s="85"/>
      <c r="N63" s="85"/>
      <c r="O63" s="66"/>
    </row>
    <row r="64" spans="1:15" ht="20.25" customHeight="1" thickBot="1">
      <c r="A64" s="253" t="s">
        <v>140</v>
      </c>
      <c r="B64" s="253" t="s">
        <v>226</v>
      </c>
      <c r="C64" s="3" t="s">
        <v>23</v>
      </c>
      <c r="D64" s="2"/>
      <c r="E64" s="19" t="s">
        <v>13</v>
      </c>
      <c r="F64" s="4" t="s">
        <v>13</v>
      </c>
      <c r="G64" s="4" t="s">
        <v>13</v>
      </c>
      <c r="H64" s="85">
        <f>H66+H67</f>
        <v>60</v>
      </c>
      <c r="I64" s="85">
        <f t="shared" ref="I64:N64" si="27">I66+I67</f>
        <v>355</v>
      </c>
      <c r="J64" s="85">
        <f t="shared" si="27"/>
        <v>0</v>
      </c>
      <c r="K64" s="85">
        <f t="shared" si="27"/>
        <v>70</v>
      </c>
      <c r="L64" s="80">
        <f t="shared" si="27"/>
        <v>100</v>
      </c>
      <c r="M64" s="85">
        <f t="shared" si="27"/>
        <v>0</v>
      </c>
      <c r="N64" s="85">
        <f t="shared" si="27"/>
        <v>0</v>
      </c>
      <c r="O64" s="66">
        <f t="shared" si="2"/>
        <v>585</v>
      </c>
    </row>
    <row r="65" spans="1:15" ht="23.25" customHeight="1" thickBot="1">
      <c r="A65" s="254"/>
      <c r="B65" s="254"/>
      <c r="C65" s="3" t="s">
        <v>14</v>
      </c>
      <c r="D65" s="2"/>
      <c r="E65" s="19"/>
      <c r="F65" s="4"/>
      <c r="G65" s="4"/>
      <c r="H65" s="85"/>
      <c r="I65" s="85"/>
      <c r="J65" s="85"/>
      <c r="K65" s="86"/>
      <c r="L65" s="80"/>
      <c r="M65" s="85"/>
      <c r="N65" s="85"/>
      <c r="O65" s="66"/>
    </row>
    <row r="66" spans="1:15" ht="24.75" thickBot="1">
      <c r="A66" s="254"/>
      <c r="B66" s="254"/>
      <c r="C66" s="14" t="s">
        <v>61</v>
      </c>
      <c r="D66" s="2">
        <v>807</v>
      </c>
      <c r="E66" s="19" t="s">
        <v>63</v>
      </c>
      <c r="F66" s="44" t="s">
        <v>93</v>
      </c>
      <c r="G66" s="4">
        <v>240</v>
      </c>
      <c r="H66" s="85">
        <v>60</v>
      </c>
      <c r="I66" s="85">
        <v>355</v>
      </c>
      <c r="J66" s="85">
        <v>0</v>
      </c>
      <c r="K66" s="86">
        <v>70</v>
      </c>
      <c r="L66" s="80">
        <v>100</v>
      </c>
      <c r="M66" s="85">
        <v>0</v>
      </c>
      <c r="N66" s="85">
        <v>0</v>
      </c>
      <c r="O66" s="66">
        <f t="shared" si="2"/>
        <v>585</v>
      </c>
    </row>
    <row r="67" spans="1:15" ht="15.75" customHeight="1" thickBot="1">
      <c r="A67" s="255"/>
      <c r="B67" s="255"/>
      <c r="C67" s="3"/>
      <c r="D67" s="2"/>
      <c r="E67" s="19" t="s">
        <v>13</v>
      </c>
      <c r="F67" s="4" t="s">
        <v>13</v>
      </c>
      <c r="G67" s="4" t="s">
        <v>13</v>
      </c>
      <c r="H67" s="85"/>
      <c r="I67" s="85"/>
      <c r="J67" s="85"/>
      <c r="K67" s="86"/>
      <c r="L67" s="80"/>
      <c r="M67" s="85"/>
      <c r="N67" s="85"/>
      <c r="O67" s="66"/>
    </row>
    <row r="68" spans="1:15" ht="21" customHeight="1" thickBot="1">
      <c r="A68" s="253" t="s">
        <v>141</v>
      </c>
      <c r="B68" s="253" t="s">
        <v>94</v>
      </c>
      <c r="C68" s="3" t="s">
        <v>23</v>
      </c>
      <c r="D68" s="2"/>
      <c r="E68" s="19" t="s">
        <v>13</v>
      </c>
      <c r="F68" s="4" t="s">
        <v>13</v>
      </c>
      <c r="G68" s="4" t="s">
        <v>13</v>
      </c>
      <c r="H68" s="85">
        <f t="shared" ref="H68:N72" si="28">H70+H71</f>
        <v>0</v>
      </c>
      <c r="I68" s="85">
        <f t="shared" si="28"/>
        <v>270</v>
      </c>
      <c r="J68" s="85">
        <f t="shared" si="28"/>
        <v>188.8</v>
      </c>
      <c r="K68" s="86">
        <f t="shared" si="28"/>
        <v>190.3</v>
      </c>
      <c r="L68" s="80">
        <f t="shared" si="28"/>
        <v>300</v>
      </c>
      <c r="M68" s="85">
        <f t="shared" si="28"/>
        <v>300</v>
      </c>
      <c r="N68" s="85">
        <f t="shared" si="28"/>
        <v>300</v>
      </c>
      <c r="O68" s="66">
        <f t="shared" si="2"/>
        <v>1549.1</v>
      </c>
    </row>
    <row r="69" spans="1:15" ht="23.25" customHeight="1" thickBot="1">
      <c r="A69" s="254"/>
      <c r="B69" s="254"/>
      <c r="C69" s="3" t="s">
        <v>14</v>
      </c>
      <c r="D69" s="2"/>
      <c r="E69" s="19"/>
      <c r="F69" s="4"/>
      <c r="G69" s="4"/>
      <c r="H69" s="85"/>
      <c r="I69" s="85"/>
      <c r="J69" s="85"/>
      <c r="K69" s="86"/>
      <c r="L69" s="80"/>
      <c r="M69" s="85"/>
      <c r="N69" s="85"/>
      <c r="O69" s="66"/>
    </row>
    <row r="70" spans="1:15" ht="24.75" thickBot="1">
      <c r="A70" s="254"/>
      <c r="B70" s="254"/>
      <c r="C70" s="14" t="s">
        <v>61</v>
      </c>
      <c r="D70" s="2">
        <v>807</v>
      </c>
      <c r="E70" s="19" t="s">
        <v>63</v>
      </c>
      <c r="F70" s="44" t="s">
        <v>93</v>
      </c>
      <c r="G70" s="4">
        <v>240</v>
      </c>
      <c r="H70" s="85">
        <v>0</v>
      </c>
      <c r="I70" s="85">
        <v>270</v>
      </c>
      <c r="J70" s="85">
        <v>150</v>
      </c>
      <c r="K70" s="86">
        <v>190.3</v>
      </c>
      <c r="L70" s="80">
        <v>300</v>
      </c>
      <c r="M70" s="85">
        <v>300</v>
      </c>
      <c r="N70" s="85">
        <v>300</v>
      </c>
      <c r="O70" s="66">
        <f t="shared" si="2"/>
        <v>1510.3</v>
      </c>
    </row>
    <row r="71" spans="1:15" ht="19.5" customHeight="1" thickBot="1">
      <c r="A71" s="255"/>
      <c r="B71" s="255"/>
      <c r="C71" s="3" t="s">
        <v>88</v>
      </c>
      <c r="D71" s="2"/>
      <c r="E71" s="19" t="s">
        <v>13</v>
      </c>
      <c r="F71" s="4" t="s">
        <v>13</v>
      </c>
      <c r="G71" s="4" t="s">
        <v>13</v>
      </c>
      <c r="H71" s="85">
        <v>0</v>
      </c>
      <c r="I71" s="85">
        <v>0</v>
      </c>
      <c r="J71" s="85">
        <v>38.799999999999997</v>
      </c>
      <c r="K71" s="86">
        <v>0</v>
      </c>
      <c r="L71" s="80">
        <v>0</v>
      </c>
      <c r="M71" s="85">
        <v>0</v>
      </c>
      <c r="N71" s="85">
        <v>0</v>
      </c>
      <c r="O71" s="66">
        <f t="shared" si="2"/>
        <v>38.799999999999997</v>
      </c>
    </row>
    <row r="72" spans="1:15" ht="19.5" customHeight="1" thickBot="1">
      <c r="A72" s="253" t="s">
        <v>142</v>
      </c>
      <c r="B72" s="253" t="s">
        <v>70</v>
      </c>
      <c r="C72" s="3" t="s">
        <v>23</v>
      </c>
      <c r="D72" s="2"/>
      <c r="E72" s="19" t="s">
        <v>13</v>
      </c>
      <c r="F72" s="4" t="s">
        <v>13</v>
      </c>
      <c r="G72" s="4" t="s">
        <v>13</v>
      </c>
      <c r="H72" s="85">
        <f t="shared" si="28"/>
        <v>200</v>
      </c>
      <c r="I72" s="85">
        <f t="shared" si="28"/>
        <v>0</v>
      </c>
      <c r="J72" s="85">
        <f t="shared" si="28"/>
        <v>0</v>
      </c>
      <c r="K72" s="85">
        <f t="shared" si="28"/>
        <v>0</v>
      </c>
      <c r="L72" s="80">
        <f t="shared" si="28"/>
        <v>0</v>
      </c>
      <c r="M72" s="85">
        <f t="shared" si="28"/>
        <v>0</v>
      </c>
      <c r="N72" s="85">
        <f t="shared" si="28"/>
        <v>0</v>
      </c>
      <c r="O72" s="66">
        <f t="shared" si="2"/>
        <v>200</v>
      </c>
    </row>
    <row r="73" spans="1:15" ht="23.25" customHeight="1" thickBot="1">
      <c r="A73" s="254"/>
      <c r="B73" s="254"/>
      <c r="C73" s="3" t="s">
        <v>14</v>
      </c>
      <c r="D73" s="2"/>
      <c r="E73" s="19"/>
      <c r="F73" s="4"/>
      <c r="G73" s="4"/>
      <c r="H73" s="85"/>
      <c r="I73" s="85"/>
      <c r="J73" s="85"/>
      <c r="K73" s="86"/>
      <c r="L73" s="80"/>
      <c r="M73" s="85"/>
      <c r="N73" s="85"/>
      <c r="O73" s="66"/>
    </row>
    <row r="74" spans="1:15" ht="24.75" thickBot="1">
      <c r="A74" s="254"/>
      <c r="B74" s="254"/>
      <c r="C74" s="14" t="s">
        <v>61</v>
      </c>
      <c r="D74" s="2">
        <v>807</v>
      </c>
      <c r="E74" s="19" t="s">
        <v>63</v>
      </c>
      <c r="F74" s="44" t="s">
        <v>93</v>
      </c>
      <c r="G74" s="4">
        <v>240</v>
      </c>
      <c r="H74" s="85">
        <v>200</v>
      </c>
      <c r="I74" s="85">
        <v>0</v>
      </c>
      <c r="J74" s="85">
        <v>0</v>
      </c>
      <c r="K74" s="86">
        <v>0</v>
      </c>
      <c r="L74" s="80">
        <v>0</v>
      </c>
      <c r="M74" s="85">
        <v>0</v>
      </c>
      <c r="N74" s="85">
        <v>0</v>
      </c>
      <c r="O74" s="66">
        <f t="shared" si="2"/>
        <v>200</v>
      </c>
    </row>
    <row r="75" spans="1:15" ht="13.5" customHeight="1" thickBot="1">
      <c r="A75" s="255"/>
      <c r="B75" s="255"/>
      <c r="C75" s="3"/>
      <c r="D75" s="2"/>
      <c r="E75" s="19" t="s">
        <v>13</v>
      </c>
      <c r="F75" s="4" t="s">
        <v>13</v>
      </c>
      <c r="G75" s="4" t="s">
        <v>13</v>
      </c>
      <c r="H75" s="85"/>
      <c r="I75" s="85"/>
      <c r="J75" s="85"/>
      <c r="K75" s="86"/>
      <c r="L75" s="80"/>
      <c r="M75" s="85"/>
      <c r="N75" s="85"/>
      <c r="O75" s="66"/>
    </row>
    <row r="76" spans="1:15" ht="21" customHeight="1" thickBot="1">
      <c r="A76" s="253" t="s">
        <v>143</v>
      </c>
      <c r="B76" s="253" t="s">
        <v>71</v>
      </c>
      <c r="C76" s="3" t="s">
        <v>23</v>
      </c>
      <c r="D76" s="2"/>
      <c r="E76" s="19" t="s">
        <v>13</v>
      </c>
      <c r="F76" s="4" t="s">
        <v>13</v>
      </c>
      <c r="G76" s="4" t="s">
        <v>13</v>
      </c>
      <c r="H76" s="85">
        <f t="shared" ref="H76:N76" si="29">H78+H79</f>
        <v>450</v>
      </c>
      <c r="I76" s="85">
        <f t="shared" si="29"/>
        <v>0</v>
      </c>
      <c r="J76" s="85">
        <f t="shared" si="29"/>
        <v>100</v>
      </c>
      <c r="K76" s="85">
        <f t="shared" si="29"/>
        <v>200</v>
      </c>
      <c r="L76" s="80">
        <f t="shared" si="29"/>
        <v>100</v>
      </c>
      <c r="M76" s="85">
        <f t="shared" si="29"/>
        <v>100</v>
      </c>
      <c r="N76" s="85">
        <f t="shared" si="29"/>
        <v>100</v>
      </c>
      <c r="O76" s="66">
        <f t="shared" si="2"/>
        <v>1050</v>
      </c>
    </row>
    <row r="77" spans="1:15" ht="23.25" customHeight="1" thickBot="1">
      <c r="A77" s="254"/>
      <c r="B77" s="254"/>
      <c r="C77" s="3" t="s">
        <v>14</v>
      </c>
      <c r="D77" s="2"/>
      <c r="E77" s="19" t="s">
        <v>13</v>
      </c>
      <c r="F77" s="4" t="s">
        <v>13</v>
      </c>
      <c r="G77" s="4" t="s">
        <v>13</v>
      </c>
      <c r="H77" s="85"/>
      <c r="I77" s="85"/>
      <c r="J77" s="85"/>
      <c r="K77" s="86"/>
      <c r="L77" s="80"/>
      <c r="M77" s="85"/>
      <c r="N77" s="85"/>
      <c r="O77" s="66"/>
    </row>
    <row r="78" spans="1:15" ht="24.75" thickBot="1">
      <c r="A78" s="254"/>
      <c r="B78" s="254"/>
      <c r="C78" s="14" t="s">
        <v>61</v>
      </c>
      <c r="D78" s="2">
        <v>807</v>
      </c>
      <c r="E78" s="19" t="s">
        <v>63</v>
      </c>
      <c r="F78" s="44" t="s">
        <v>93</v>
      </c>
      <c r="G78" s="4">
        <v>240</v>
      </c>
      <c r="H78" s="85">
        <v>450</v>
      </c>
      <c r="I78" s="85">
        <v>0</v>
      </c>
      <c r="J78" s="85">
        <v>100</v>
      </c>
      <c r="K78" s="86">
        <v>200</v>
      </c>
      <c r="L78" s="80">
        <v>100</v>
      </c>
      <c r="M78" s="85">
        <v>100</v>
      </c>
      <c r="N78" s="85">
        <v>100</v>
      </c>
      <c r="O78" s="66">
        <f t="shared" si="2"/>
        <v>1050</v>
      </c>
    </row>
    <row r="79" spans="1:15" ht="15.75" thickBot="1">
      <c r="A79" s="255"/>
      <c r="B79" s="255"/>
      <c r="C79" s="3"/>
      <c r="D79" s="2"/>
      <c r="E79" s="19" t="s">
        <v>13</v>
      </c>
      <c r="F79" s="4" t="s">
        <v>13</v>
      </c>
      <c r="G79" s="4" t="s">
        <v>13</v>
      </c>
      <c r="H79" s="85"/>
      <c r="I79" s="85"/>
      <c r="J79" s="85"/>
      <c r="K79" s="86"/>
      <c r="L79" s="80"/>
      <c r="M79" s="85"/>
      <c r="N79" s="85"/>
      <c r="O79" s="66"/>
    </row>
    <row r="80" spans="1:15" ht="20.25" customHeight="1" thickBot="1">
      <c r="A80" s="253" t="s">
        <v>144</v>
      </c>
      <c r="B80" s="253" t="s">
        <v>72</v>
      </c>
      <c r="C80" s="3" t="s">
        <v>23</v>
      </c>
      <c r="D80" s="2"/>
      <c r="E80" s="19" t="s">
        <v>13</v>
      </c>
      <c r="F80" s="4" t="s">
        <v>13</v>
      </c>
      <c r="G80" s="4" t="s">
        <v>13</v>
      </c>
      <c r="H80" s="85">
        <f t="shared" ref="H80:N80" si="30">H82+H83</f>
        <v>134.34</v>
      </c>
      <c r="I80" s="85">
        <f t="shared" si="30"/>
        <v>200</v>
      </c>
      <c r="J80" s="85">
        <f t="shared" si="30"/>
        <v>200</v>
      </c>
      <c r="K80" s="85">
        <f t="shared" si="30"/>
        <v>200</v>
      </c>
      <c r="L80" s="80">
        <f t="shared" si="30"/>
        <v>196.5</v>
      </c>
      <c r="M80" s="85">
        <f t="shared" si="30"/>
        <v>200</v>
      </c>
      <c r="N80" s="85">
        <f t="shared" si="30"/>
        <v>200</v>
      </c>
      <c r="O80" s="66">
        <f t="shared" si="2"/>
        <v>1330.8400000000001</v>
      </c>
    </row>
    <row r="81" spans="1:15" ht="23.25" customHeight="1" thickBot="1">
      <c r="A81" s="254"/>
      <c r="B81" s="254"/>
      <c r="C81" s="3" t="s">
        <v>14</v>
      </c>
      <c r="D81" s="2"/>
      <c r="E81" s="19"/>
      <c r="F81" s="4"/>
      <c r="G81" s="4"/>
      <c r="H81" s="85"/>
      <c r="I81" s="85"/>
      <c r="J81" s="85"/>
      <c r="K81" s="86"/>
      <c r="L81" s="80"/>
      <c r="M81" s="85"/>
      <c r="N81" s="85"/>
      <c r="O81" s="66"/>
    </row>
    <row r="82" spans="1:15" ht="24.75" thickBot="1">
      <c r="A82" s="254"/>
      <c r="B82" s="254"/>
      <c r="C82" s="14" t="s">
        <v>61</v>
      </c>
      <c r="D82" s="2">
        <v>807</v>
      </c>
      <c r="E82" s="19" t="s">
        <v>63</v>
      </c>
      <c r="F82" s="44" t="s">
        <v>93</v>
      </c>
      <c r="G82" s="4">
        <v>240</v>
      </c>
      <c r="H82" s="85">
        <v>134.34</v>
      </c>
      <c r="I82" s="85">
        <v>200</v>
      </c>
      <c r="J82" s="85">
        <v>200</v>
      </c>
      <c r="K82" s="86">
        <v>200</v>
      </c>
      <c r="L82" s="80">
        <v>196.5</v>
      </c>
      <c r="M82" s="85">
        <v>200</v>
      </c>
      <c r="N82" s="85">
        <v>200</v>
      </c>
      <c r="O82" s="66">
        <f t="shared" si="2"/>
        <v>1330.8400000000001</v>
      </c>
    </row>
    <row r="83" spans="1:15" ht="15.75" thickBot="1">
      <c r="A83" s="255"/>
      <c r="B83" s="255"/>
      <c r="C83" s="3"/>
      <c r="D83" s="2"/>
      <c r="E83" s="19" t="s">
        <v>13</v>
      </c>
      <c r="F83" s="4" t="s">
        <v>13</v>
      </c>
      <c r="G83" s="4" t="s">
        <v>13</v>
      </c>
      <c r="H83" s="85"/>
      <c r="I83" s="85"/>
      <c r="J83" s="85"/>
      <c r="K83" s="86"/>
      <c r="L83" s="80"/>
      <c r="M83" s="85"/>
      <c r="N83" s="85"/>
      <c r="O83" s="66"/>
    </row>
    <row r="84" spans="1:15" ht="19.5" customHeight="1" thickBot="1">
      <c r="A84" s="253" t="s">
        <v>145</v>
      </c>
      <c r="B84" s="253" t="s">
        <v>24</v>
      </c>
      <c r="C84" s="3" t="s">
        <v>23</v>
      </c>
      <c r="D84" s="2"/>
      <c r="E84" s="19" t="s">
        <v>13</v>
      </c>
      <c r="F84" s="4" t="s">
        <v>13</v>
      </c>
      <c r="G84" s="4" t="s">
        <v>13</v>
      </c>
      <c r="H84" s="85">
        <f t="shared" ref="H84:N84" si="31">H86+H87</f>
        <v>300</v>
      </c>
      <c r="I84" s="85">
        <f t="shared" si="31"/>
        <v>1000</v>
      </c>
      <c r="J84" s="85">
        <f t="shared" si="31"/>
        <v>500</v>
      </c>
      <c r="K84" s="85">
        <f t="shared" si="31"/>
        <v>400</v>
      </c>
      <c r="L84" s="80">
        <f t="shared" si="31"/>
        <v>790</v>
      </c>
      <c r="M84" s="85">
        <f t="shared" si="31"/>
        <v>1000</v>
      </c>
      <c r="N84" s="85">
        <f t="shared" si="31"/>
        <v>1000</v>
      </c>
      <c r="O84" s="66">
        <f t="shared" si="2"/>
        <v>4990</v>
      </c>
    </row>
    <row r="85" spans="1:15" ht="23.25" customHeight="1" thickBot="1">
      <c r="A85" s="254"/>
      <c r="B85" s="254"/>
      <c r="C85" s="3" t="s">
        <v>14</v>
      </c>
      <c r="D85" s="2"/>
      <c r="E85" s="19"/>
      <c r="F85" s="4"/>
      <c r="G85" s="4"/>
      <c r="H85" s="85"/>
      <c r="I85" s="85"/>
      <c r="J85" s="85"/>
      <c r="K85" s="86"/>
      <c r="L85" s="80"/>
      <c r="M85" s="85"/>
      <c r="N85" s="85"/>
      <c r="O85" s="66"/>
    </row>
    <row r="86" spans="1:15" ht="24.75" thickBot="1">
      <c r="A86" s="254"/>
      <c r="B86" s="254"/>
      <c r="C86" s="14" t="s">
        <v>61</v>
      </c>
      <c r="D86" s="2">
        <v>807</v>
      </c>
      <c r="E86" s="19" t="s">
        <v>63</v>
      </c>
      <c r="F86" s="44" t="s">
        <v>93</v>
      </c>
      <c r="G86" s="4">
        <v>240</v>
      </c>
      <c r="H86" s="85">
        <v>300</v>
      </c>
      <c r="I86" s="85">
        <v>1000</v>
      </c>
      <c r="J86" s="85">
        <v>500</v>
      </c>
      <c r="K86" s="86">
        <v>400</v>
      </c>
      <c r="L86" s="80">
        <v>790</v>
      </c>
      <c r="M86" s="85">
        <v>1000</v>
      </c>
      <c r="N86" s="85">
        <v>1000</v>
      </c>
      <c r="O86" s="66">
        <f t="shared" si="2"/>
        <v>4990</v>
      </c>
    </row>
    <row r="87" spans="1:15" ht="15.75" thickBot="1">
      <c r="A87" s="255"/>
      <c r="B87" s="255"/>
      <c r="C87" s="3"/>
      <c r="D87" s="2"/>
      <c r="E87" s="19" t="s">
        <v>13</v>
      </c>
      <c r="F87" s="4" t="s">
        <v>13</v>
      </c>
      <c r="G87" s="4" t="s">
        <v>13</v>
      </c>
      <c r="H87" s="85"/>
      <c r="I87" s="85"/>
      <c r="J87" s="85"/>
      <c r="K87" s="86"/>
      <c r="L87" s="80"/>
      <c r="M87" s="85"/>
      <c r="N87" s="85"/>
      <c r="O87" s="66"/>
    </row>
    <row r="88" spans="1:15" ht="18.75" customHeight="1" thickBot="1">
      <c r="A88" s="259" t="s">
        <v>146</v>
      </c>
      <c r="B88" s="259" t="s">
        <v>227</v>
      </c>
      <c r="C88" s="3" t="s">
        <v>23</v>
      </c>
      <c r="D88" s="2"/>
      <c r="E88" s="19" t="s">
        <v>13</v>
      </c>
      <c r="F88" s="4" t="s">
        <v>13</v>
      </c>
      <c r="G88" s="4" t="s">
        <v>13</v>
      </c>
      <c r="H88" s="85">
        <f t="shared" ref="H88:N88" si="32">H90+H91</f>
        <v>0</v>
      </c>
      <c r="I88" s="85">
        <f t="shared" si="32"/>
        <v>0</v>
      </c>
      <c r="J88" s="85">
        <f t="shared" si="32"/>
        <v>0</v>
      </c>
      <c r="K88" s="85">
        <f t="shared" si="32"/>
        <v>100</v>
      </c>
      <c r="L88" s="80">
        <f t="shared" si="32"/>
        <v>100</v>
      </c>
      <c r="M88" s="85">
        <f t="shared" si="32"/>
        <v>100</v>
      </c>
      <c r="N88" s="85">
        <f t="shared" si="32"/>
        <v>100</v>
      </c>
      <c r="O88" s="66">
        <f>H88+I88+J88+K88+L88+M88+N88</f>
        <v>400</v>
      </c>
    </row>
    <row r="89" spans="1:15" ht="23.25" customHeight="1" thickBot="1">
      <c r="A89" s="260"/>
      <c r="B89" s="260"/>
      <c r="C89" s="3" t="s">
        <v>14</v>
      </c>
      <c r="D89" s="2"/>
      <c r="E89" s="19" t="s">
        <v>13</v>
      </c>
      <c r="F89" s="4" t="s">
        <v>13</v>
      </c>
      <c r="G89" s="4" t="s">
        <v>13</v>
      </c>
      <c r="H89" s="85"/>
      <c r="I89" s="85"/>
      <c r="J89" s="85"/>
      <c r="K89" s="86"/>
      <c r="L89" s="80"/>
      <c r="M89" s="85"/>
      <c r="N89" s="85"/>
      <c r="O89" s="66"/>
    </row>
    <row r="90" spans="1:15" ht="24.75" thickBot="1">
      <c r="A90" s="260"/>
      <c r="B90" s="260"/>
      <c r="C90" s="14" t="s">
        <v>61</v>
      </c>
      <c r="D90" s="2">
        <v>807</v>
      </c>
      <c r="E90" s="19" t="s">
        <v>63</v>
      </c>
      <c r="F90" s="44" t="s">
        <v>93</v>
      </c>
      <c r="G90" s="4">
        <v>240</v>
      </c>
      <c r="H90" s="85">
        <v>0</v>
      </c>
      <c r="I90" s="85">
        <v>0</v>
      </c>
      <c r="J90" s="85">
        <v>0</v>
      </c>
      <c r="K90" s="86">
        <v>100</v>
      </c>
      <c r="L90" s="80">
        <v>100</v>
      </c>
      <c r="M90" s="85">
        <v>100</v>
      </c>
      <c r="N90" s="85">
        <v>100</v>
      </c>
      <c r="O90" s="66">
        <f>H90+I90+J90+K90+L90+M90+N90</f>
        <v>400</v>
      </c>
    </row>
    <row r="91" spans="1:15" ht="15.75" thickBot="1">
      <c r="A91" s="261"/>
      <c r="B91" s="260"/>
      <c r="C91" s="3"/>
      <c r="D91" s="2"/>
      <c r="E91" s="19"/>
      <c r="F91" s="4"/>
      <c r="G91" s="4"/>
      <c r="H91" s="85"/>
      <c r="I91" s="85"/>
      <c r="J91" s="85"/>
      <c r="K91" s="86"/>
      <c r="L91" s="80"/>
      <c r="M91" s="85"/>
      <c r="N91" s="85"/>
      <c r="O91" s="66"/>
    </row>
    <row r="92" spans="1:15" ht="20.25" customHeight="1" thickBot="1">
      <c r="A92" s="259" t="s">
        <v>147</v>
      </c>
      <c r="B92" s="253" t="s">
        <v>209</v>
      </c>
      <c r="C92" s="3" t="s">
        <v>23</v>
      </c>
      <c r="D92" s="2"/>
      <c r="E92" s="19" t="s">
        <v>13</v>
      </c>
      <c r="F92" s="4" t="s">
        <v>13</v>
      </c>
      <c r="G92" s="4" t="s">
        <v>13</v>
      </c>
      <c r="H92" s="85">
        <f t="shared" ref="H92:N92" si="33">H94+H95</f>
        <v>0</v>
      </c>
      <c r="I92" s="85">
        <f t="shared" si="33"/>
        <v>0</v>
      </c>
      <c r="J92" s="85">
        <f t="shared" si="33"/>
        <v>0</v>
      </c>
      <c r="K92" s="85">
        <f t="shared" si="33"/>
        <v>0</v>
      </c>
      <c r="L92" s="80">
        <f t="shared" si="33"/>
        <v>400</v>
      </c>
      <c r="M92" s="85">
        <f t="shared" si="33"/>
        <v>300</v>
      </c>
      <c r="N92" s="85">
        <f t="shared" si="33"/>
        <v>300</v>
      </c>
      <c r="O92" s="66">
        <f t="shared" ref="O92" si="34">H92+I92+J92+K92+L92+M92+N92</f>
        <v>1000</v>
      </c>
    </row>
    <row r="93" spans="1:15" ht="23.25" customHeight="1" thickBot="1">
      <c r="A93" s="260"/>
      <c r="B93" s="254"/>
      <c r="C93" s="3" t="s">
        <v>14</v>
      </c>
      <c r="D93" s="2"/>
      <c r="E93" s="19" t="s">
        <v>13</v>
      </c>
      <c r="F93" s="4" t="s">
        <v>13</v>
      </c>
      <c r="G93" s="4" t="s">
        <v>13</v>
      </c>
      <c r="H93" s="85"/>
      <c r="I93" s="85"/>
      <c r="J93" s="85"/>
      <c r="K93" s="86"/>
      <c r="L93" s="80"/>
      <c r="M93" s="85"/>
      <c r="N93" s="85"/>
      <c r="O93" s="66"/>
    </row>
    <row r="94" spans="1:15" ht="24.75" thickBot="1">
      <c r="A94" s="260"/>
      <c r="B94" s="254"/>
      <c r="C94" s="14" t="s">
        <v>61</v>
      </c>
      <c r="D94" s="2">
        <v>807</v>
      </c>
      <c r="E94" s="19" t="s">
        <v>63</v>
      </c>
      <c r="F94" s="44" t="s">
        <v>121</v>
      </c>
      <c r="G94" s="4">
        <v>240</v>
      </c>
      <c r="H94" s="85">
        <v>0</v>
      </c>
      <c r="I94" s="85">
        <v>0</v>
      </c>
      <c r="J94" s="85">
        <v>0</v>
      </c>
      <c r="K94" s="86">
        <v>0</v>
      </c>
      <c r="L94" s="80">
        <v>400</v>
      </c>
      <c r="M94" s="85">
        <v>300</v>
      </c>
      <c r="N94" s="85">
        <v>300</v>
      </c>
      <c r="O94" s="66">
        <f t="shared" ref="O94" si="35">H94+I94+J94+K94+L94+M94+N94</f>
        <v>1000</v>
      </c>
    </row>
    <row r="95" spans="1:15" ht="17.25" customHeight="1" thickBot="1">
      <c r="A95" s="261"/>
      <c r="B95" s="255"/>
      <c r="C95" s="3"/>
      <c r="D95" s="2"/>
      <c r="E95" s="19"/>
      <c r="F95" s="4"/>
      <c r="G95" s="4"/>
      <c r="H95" s="85"/>
      <c r="I95" s="85"/>
      <c r="J95" s="85"/>
      <c r="K95" s="86"/>
      <c r="L95" s="80"/>
      <c r="M95" s="85"/>
      <c r="N95" s="85"/>
      <c r="O95" s="66"/>
    </row>
    <row r="96" spans="1:15" ht="19.5" customHeight="1" thickBot="1">
      <c r="A96" s="259" t="s">
        <v>148</v>
      </c>
      <c r="B96" s="253" t="s">
        <v>228</v>
      </c>
      <c r="C96" s="3" t="s">
        <v>23</v>
      </c>
      <c r="D96" s="2"/>
      <c r="E96" s="19" t="s">
        <v>13</v>
      </c>
      <c r="F96" s="4" t="s">
        <v>13</v>
      </c>
      <c r="G96" s="4" t="s">
        <v>13</v>
      </c>
      <c r="H96" s="85">
        <f t="shared" ref="H96:N96" si="36">H98+H99</f>
        <v>0</v>
      </c>
      <c r="I96" s="85">
        <f t="shared" si="36"/>
        <v>0</v>
      </c>
      <c r="J96" s="85">
        <f t="shared" si="36"/>
        <v>200</v>
      </c>
      <c r="K96" s="85">
        <f t="shared" si="36"/>
        <v>98.5</v>
      </c>
      <c r="L96" s="80">
        <f t="shared" si="36"/>
        <v>600</v>
      </c>
      <c r="M96" s="85">
        <f t="shared" si="36"/>
        <v>600</v>
      </c>
      <c r="N96" s="85">
        <f t="shared" si="36"/>
        <v>600</v>
      </c>
      <c r="O96" s="66">
        <f t="shared" ref="O96" si="37">H96+I96+J96+K96+L96+M96+N96</f>
        <v>2098.5</v>
      </c>
    </row>
    <row r="97" spans="1:15" ht="23.25" customHeight="1" thickBot="1">
      <c r="A97" s="260"/>
      <c r="B97" s="254"/>
      <c r="C97" s="3" t="s">
        <v>14</v>
      </c>
      <c r="D97" s="2"/>
      <c r="E97" s="19" t="s">
        <v>13</v>
      </c>
      <c r="F97" s="4" t="s">
        <v>13</v>
      </c>
      <c r="G97" s="4" t="s">
        <v>13</v>
      </c>
      <c r="H97" s="85"/>
      <c r="I97" s="85"/>
      <c r="J97" s="85"/>
      <c r="K97" s="86"/>
      <c r="L97" s="80"/>
      <c r="M97" s="85"/>
      <c r="N97" s="85"/>
      <c r="O97" s="66"/>
    </row>
    <row r="98" spans="1:15" ht="24.75" thickBot="1">
      <c r="A98" s="260"/>
      <c r="B98" s="254"/>
      <c r="C98" s="14" t="s">
        <v>61</v>
      </c>
      <c r="D98" s="2">
        <v>807</v>
      </c>
      <c r="E98" s="19" t="s">
        <v>63</v>
      </c>
      <c r="F98" s="44" t="s">
        <v>93</v>
      </c>
      <c r="G98" s="4">
        <v>240</v>
      </c>
      <c r="H98" s="85">
        <v>0</v>
      </c>
      <c r="I98" s="85">
        <v>0</v>
      </c>
      <c r="J98" s="85">
        <v>200</v>
      </c>
      <c r="K98" s="86">
        <v>98.5</v>
      </c>
      <c r="L98" s="80">
        <v>600</v>
      </c>
      <c r="M98" s="85">
        <v>600</v>
      </c>
      <c r="N98" s="85">
        <v>600</v>
      </c>
      <c r="O98" s="66">
        <f t="shared" ref="O98:O100" si="38">H98+I98+J98+K98+L98+M98+N98</f>
        <v>2098.5</v>
      </c>
    </row>
    <row r="99" spans="1:15" ht="15.75" thickBot="1">
      <c r="A99" s="261"/>
      <c r="B99" s="255"/>
      <c r="C99" s="3"/>
      <c r="D99" s="2"/>
      <c r="E99" s="19"/>
      <c r="F99" s="44"/>
      <c r="G99" s="4"/>
      <c r="H99" s="85"/>
      <c r="I99" s="85"/>
      <c r="J99" s="85"/>
      <c r="K99" s="86"/>
      <c r="L99" s="80"/>
      <c r="M99" s="85"/>
      <c r="N99" s="85"/>
      <c r="O99" s="66">
        <f t="shared" si="38"/>
        <v>0</v>
      </c>
    </row>
    <row r="100" spans="1:15" s="93" customFormat="1" ht="19.5" customHeight="1" thickBot="1">
      <c r="A100" s="256" t="s">
        <v>29</v>
      </c>
      <c r="B100" s="256" t="s">
        <v>210</v>
      </c>
      <c r="C100" s="87" t="s">
        <v>23</v>
      </c>
      <c r="D100" s="88"/>
      <c r="E100" s="89" t="s">
        <v>13</v>
      </c>
      <c r="F100" s="90" t="s">
        <v>13</v>
      </c>
      <c r="G100" s="90" t="s">
        <v>13</v>
      </c>
      <c r="H100" s="91">
        <f>H102+H103</f>
        <v>0</v>
      </c>
      <c r="I100" s="91">
        <f t="shared" ref="I100:N100" si="39">I102+I103</f>
        <v>0</v>
      </c>
      <c r="J100" s="91">
        <f t="shared" si="39"/>
        <v>63.7</v>
      </c>
      <c r="K100" s="91">
        <f t="shared" si="39"/>
        <v>11.8</v>
      </c>
      <c r="L100" s="80">
        <f t="shared" si="39"/>
        <v>8.8000000000000007</v>
      </c>
      <c r="M100" s="91">
        <f t="shared" si="39"/>
        <v>0</v>
      </c>
      <c r="N100" s="91">
        <f t="shared" si="39"/>
        <v>0</v>
      </c>
      <c r="O100" s="92">
        <f t="shared" si="38"/>
        <v>84.3</v>
      </c>
    </row>
    <row r="101" spans="1:15" s="93" customFormat="1" ht="23.25" customHeight="1" thickBot="1">
      <c r="A101" s="257"/>
      <c r="B101" s="257"/>
      <c r="C101" s="87" t="s">
        <v>14</v>
      </c>
      <c r="D101" s="88"/>
      <c r="E101" s="89"/>
      <c r="F101" s="90"/>
      <c r="G101" s="90"/>
      <c r="H101" s="91"/>
      <c r="I101" s="91"/>
      <c r="J101" s="91"/>
      <c r="K101" s="91"/>
      <c r="L101" s="80"/>
      <c r="M101" s="91"/>
      <c r="N101" s="91"/>
      <c r="O101" s="92"/>
    </row>
    <row r="102" spans="1:15" s="93" customFormat="1" ht="24.75" thickBot="1">
      <c r="A102" s="257"/>
      <c r="B102" s="257"/>
      <c r="C102" s="94" t="s">
        <v>61</v>
      </c>
      <c r="D102" s="88">
        <v>807</v>
      </c>
      <c r="E102" s="89" t="s">
        <v>63</v>
      </c>
      <c r="F102" s="95" t="s">
        <v>149</v>
      </c>
      <c r="G102" s="90">
        <v>240</v>
      </c>
      <c r="H102" s="91">
        <v>0</v>
      </c>
      <c r="I102" s="91">
        <v>0</v>
      </c>
      <c r="J102" s="91">
        <v>63.7</v>
      </c>
      <c r="K102" s="91">
        <v>11.8</v>
      </c>
      <c r="L102" s="80">
        <v>8.8000000000000007</v>
      </c>
      <c r="M102" s="91">
        <v>0</v>
      </c>
      <c r="N102" s="91">
        <v>0</v>
      </c>
      <c r="O102" s="92">
        <f t="shared" ref="O102" si="40">H102+I102+J102+K102+L102+M102+N102</f>
        <v>84.3</v>
      </c>
    </row>
    <row r="103" spans="1:15" s="93" customFormat="1" ht="19.5" customHeight="1" thickBot="1">
      <c r="A103" s="258"/>
      <c r="B103" s="258"/>
      <c r="C103" s="87"/>
      <c r="D103" s="88"/>
      <c r="E103" s="89" t="s">
        <v>13</v>
      </c>
      <c r="F103" s="90" t="s">
        <v>13</v>
      </c>
      <c r="G103" s="90" t="s">
        <v>13</v>
      </c>
      <c r="H103" s="91"/>
      <c r="I103" s="91"/>
      <c r="J103" s="91"/>
      <c r="K103" s="91"/>
      <c r="L103" s="80"/>
      <c r="M103" s="91"/>
      <c r="N103" s="91"/>
      <c r="O103" s="92"/>
    </row>
    <row r="104" spans="1:15" s="93" customFormat="1" ht="18" customHeight="1" thickBot="1">
      <c r="A104" s="256" t="s">
        <v>31</v>
      </c>
      <c r="B104" s="256" t="s">
        <v>211</v>
      </c>
      <c r="C104" s="87" t="s">
        <v>23</v>
      </c>
      <c r="D104" s="88"/>
      <c r="E104" s="89" t="s">
        <v>13</v>
      </c>
      <c r="F104" s="90" t="s">
        <v>13</v>
      </c>
      <c r="G104" s="90" t="s">
        <v>13</v>
      </c>
      <c r="H104" s="91">
        <f xml:space="preserve"> H106+H107</f>
        <v>0</v>
      </c>
      <c r="I104" s="91">
        <f t="shared" ref="I104:N104" si="41">I106+I107</f>
        <v>0</v>
      </c>
      <c r="J104" s="91">
        <f t="shared" si="41"/>
        <v>0</v>
      </c>
      <c r="K104" s="91">
        <f t="shared" si="41"/>
        <v>60.9</v>
      </c>
      <c r="L104" s="80">
        <f t="shared" si="41"/>
        <v>37.200000000000003</v>
      </c>
      <c r="M104" s="91">
        <f t="shared" si="41"/>
        <v>0</v>
      </c>
      <c r="N104" s="91">
        <f t="shared" si="41"/>
        <v>0</v>
      </c>
      <c r="O104" s="92">
        <f t="shared" ref="O104" si="42">H104+I104+J104+K104+L104+M104+N104</f>
        <v>98.1</v>
      </c>
    </row>
    <row r="105" spans="1:15" s="93" customFormat="1" ht="23.25" customHeight="1" thickBot="1">
      <c r="A105" s="257"/>
      <c r="B105" s="257"/>
      <c r="C105" s="87" t="s">
        <v>14</v>
      </c>
      <c r="D105" s="88"/>
      <c r="E105" s="89"/>
      <c r="F105" s="90"/>
      <c r="G105" s="90"/>
      <c r="H105" s="91"/>
      <c r="I105" s="91"/>
      <c r="J105" s="91"/>
      <c r="K105" s="91"/>
      <c r="L105" s="80"/>
      <c r="M105" s="91"/>
      <c r="N105" s="91"/>
      <c r="O105" s="92"/>
    </row>
    <row r="106" spans="1:15" s="93" customFormat="1" ht="24.75" thickBot="1">
      <c r="A106" s="257"/>
      <c r="B106" s="257"/>
      <c r="C106" s="94" t="s">
        <v>61</v>
      </c>
      <c r="D106" s="88">
        <v>807</v>
      </c>
      <c r="E106" s="89" t="s">
        <v>63</v>
      </c>
      <c r="F106" s="95" t="s">
        <v>150</v>
      </c>
      <c r="G106" s="90">
        <v>240</v>
      </c>
      <c r="H106" s="91">
        <v>0</v>
      </c>
      <c r="I106" s="91">
        <v>0</v>
      </c>
      <c r="J106" s="91">
        <v>0</v>
      </c>
      <c r="K106" s="91">
        <v>60.9</v>
      </c>
      <c r="L106" s="80">
        <v>37.200000000000003</v>
      </c>
      <c r="M106" s="91">
        <v>0</v>
      </c>
      <c r="N106" s="91">
        <v>0</v>
      </c>
      <c r="O106" s="92">
        <f t="shared" ref="O106" si="43">H106+I106+J106+K106+L106+M106+N106</f>
        <v>98.1</v>
      </c>
    </row>
    <row r="107" spans="1:15" s="93" customFormat="1" ht="18.75" customHeight="1" thickBot="1">
      <c r="A107" s="258"/>
      <c r="B107" s="258"/>
      <c r="C107" s="87"/>
      <c r="D107" s="88"/>
      <c r="E107" s="89" t="s">
        <v>13</v>
      </c>
      <c r="F107" s="90" t="s">
        <v>13</v>
      </c>
      <c r="G107" s="90" t="s">
        <v>13</v>
      </c>
      <c r="H107" s="91"/>
      <c r="I107" s="91"/>
      <c r="J107" s="91"/>
      <c r="K107" s="91"/>
      <c r="L107" s="80"/>
      <c r="M107" s="91"/>
      <c r="N107" s="91"/>
      <c r="O107" s="92"/>
    </row>
    <row r="108" spans="1:15" s="93" customFormat="1" ht="18.75" customHeight="1" thickBot="1">
      <c r="A108" s="256" t="s">
        <v>56</v>
      </c>
      <c r="B108" s="256" t="s">
        <v>212</v>
      </c>
      <c r="C108" s="87" t="s">
        <v>23</v>
      </c>
      <c r="D108" s="88"/>
      <c r="E108" s="89" t="s">
        <v>13</v>
      </c>
      <c r="F108" s="90" t="s">
        <v>13</v>
      </c>
      <c r="G108" s="90" t="s">
        <v>13</v>
      </c>
      <c r="H108" s="91">
        <f>H110+H111</f>
        <v>0</v>
      </c>
      <c r="I108" s="91">
        <f t="shared" ref="I108:N108" si="44">I110+I111</f>
        <v>0</v>
      </c>
      <c r="J108" s="91">
        <f t="shared" si="44"/>
        <v>0</v>
      </c>
      <c r="K108" s="91">
        <f t="shared" si="44"/>
        <v>59.3</v>
      </c>
      <c r="L108" s="80">
        <f t="shared" si="44"/>
        <v>59.1</v>
      </c>
      <c r="M108" s="91">
        <f t="shared" si="44"/>
        <v>0</v>
      </c>
      <c r="N108" s="91">
        <f t="shared" si="44"/>
        <v>0</v>
      </c>
      <c r="O108" s="92">
        <f t="shared" ref="O108" si="45">H108+I108+J108+K108+L108+M108+N108</f>
        <v>118.4</v>
      </c>
    </row>
    <row r="109" spans="1:15" s="93" customFormat="1" ht="23.25" customHeight="1" thickBot="1">
      <c r="A109" s="257"/>
      <c r="B109" s="257"/>
      <c r="C109" s="87" t="s">
        <v>14</v>
      </c>
      <c r="D109" s="88"/>
      <c r="E109" s="89"/>
      <c r="F109" s="90"/>
      <c r="G109" s="90"/>
      <c r="H109" s="91"/>
      <c r="I109" s="91"/>
      <c r="J109" s="91"/>
      <c r="K109" s="91"/>
      <c r="L109" s="80"/>
      <c r="M109" s="91"/>
      <c r="N109" s="91"/>
      <c r="O109" s="92"/>
    </row>
    <row r="110" spans="1:15" s="93" customFormat="1" ht="24.75" thickBot="1">
      <c r="A110" s="257"/>
      <c r="B110" s="257"/>
      <c r="C110" s="94" t="s">
        <v>61</v>
      </c>
      <c r="D110" s="88">
        <v>807</v>
      </c>
      <c r="E110" s="89" t="s">
        <v>63</v>
      </c>
      <c r="F110" s="95" t="s">
        <v>151</v>
      </c>
      <c r="G110" s="90">
        <v>240</v>
      </c>
      <c r="H110" s="91">
        <v>0</v>
      </c>
      <c r="I110" s="91">
        <v>0</v>
      </c>
      <c r="J110" s="91">
        <v>0</v>
      </c>
      <c r="K110" s="91">
        <v>59.3</v>
      </c>
      <c r="L110" s="80">
        <v>59.1</v>
      </c>
      <c r="M110" s="91">
        <v>0</v>
      </c>
      <c r="N110" s="91">
        <v>0</v>
      </c>
      <c r="O110" s="92">
        <f t="shared" ref="O110" si="46">H110+I110+J110+K110+L110+M110+N110</f>
        <v>118.4</v>
      </c>
    </row>
    <row r="111" spans="1:15" s="93" customFormat="1" ht="19.5" customHeight="1" thickBot="1">
      <c r="A111" s="258"/>
      <c r="B111" s="258"/>
      <c r="C111" s="87"/>
      <c r="D111" s="88"/>
      <c r="E111" s="89" t="s">
        <v>13</v>
      </c>
      <c r="F111" s="90" t="s">
        <v>13</v>
      </c>
      <c r="G111" s="90" t="s">
        <v>13</v>
      </c>
      <c r="H111" s="91"/>
      <c r="I111" s="91"/>
      <c r="J111" s="91"/>
      <c r="K111" s="91"/>
      <c r="L111" s="80"/>
      <c r="M111" s="91"/>
      <c r="N111" s="91"/>
      <c r="O111" s="92"/>
    </row>
    <row r="112" spans="1:15" s="93" customFormat="1" ht="18.75" customHeight="1" thickBot="1">
      <c r="A112" s="256" t="s">
        <v>57</v>
      </c>
      <c r="B112" s="256" t="s">
        <v>213</v>
      </c>
      <c r="C112" s="87" t="s">
        <v>23</v>
      </c>
      <c r="D112" s="88"/>
      <c r="E112" s="89" t="s">
        <v>13</v>
      </c>
      <c r="F112" s="90" t="s">
        <v>13</v>
      </c>
      <c r="G112" s="90" t="s">
        <v>13</v>
      </c>
      <c r="H112" s="91">
        <f>H114+H115</f>
        <v>0</v>
      </c>
      <c r="I112" s="91">
        <f t="shared" ref="I112:N112" si="47">I114+I115</f>
        <v>0</v>
      </c>
      <c r="J112" s="91">
        <f t="shared" si="47"/>
        <v>0</v>
      </c>
      <c r="K112" s="91">
        <f t="shared" si="47"/>
        <v>205.7</v>
      </c>
      <c r="L112" s="80">
        <f t="shared" si="47"/>
        <v>205.7</v>
      </c>
      <c r="M112" s="91">
        <f t="shared" si="47"/>
        <v>0</v>
      </c>
      <c r="N112" s="91">
        <f t="shared" si="47"/>
        <v>0</v>
      </c>
      <c r="O112" s="92">
        <f t="shared" ref="O112" si="48">H112+I112+J112+K112+L112+M112+N112</f>
        <v>411.4</v>
      </c>
    </row>
    <row r="113" spans="1:15" s="93" customFormat="1" ht="23.25" customHeight="1" thickBot="1">
      <c r="A113" s="257"/>
      <c r="B113" s="257"/>
      <c r="C113" s="87" t="s">
        <v>14</v>
      </c>
      <c r="D113" s="88"/>
      <c r="E113" s="89"/>
      <c r="F113" s="90"/>
      <c r="G113" s="90"/>
      <c r="H113" s="91"/>
      <c r="I113" s="91"/>
      <c r="J113" s="91"/>
      <c r="K113" s="91"/>
      <c r="L113" s="80"/>
      <c r="M113" s="91"/>
      <c r="N113" s="91"/>
      <c r="O113" s="92"/>
    </row>
    <row r="114" spans="1:15" s="93" customFormat="1" ht="24.75" thickBot="1">
      <c r="A114" s="257"/>
      <c r="B114" s="257"/>
      <c r="C114" s="94" t="s">
        <v>61</v>
      </c>
      <c r="D114" s="88"/>
      <c r="E114" s="89"/>
      <c r="F114" s="95"/>
      <c r="G114" s="90"/>
      <c r="H114" s="91"/>
      <c r="I114" s="91"/>
      <c r="J114" s="91"/>
      <c r="K114" s="91"/>
      <c r="L114" s="80"/>
      <c r="M114" s="91"/>
      <c r="N114" s="91"/>
      <c r="O114" s="92"/>
    </row>
    <row r="115" spans="1:15" s="93" customFormat="1" ht="19.5" customHeight="1" thickBot="1">
      <c r="A115" s="258"/>
      <c r="B115" s="258"/>
      <c r="C115" s="87" t="s">
        <v>88</v>
      </c>
      <c r="D115" s="88"/>
      <c r="E115" s="89" t="s">
        <v>63</v>
      </c>
      <c r="F115" s="95">
        <v>120074920</v>
      </c>
      <c r="G115" s="90">
        <v>240</v>
      </c>
      <c r="H115" s="91">
        <v>0</v>
      </c>
      <c r="I115" s="91">
        <v>0</v>
      </c>
      <c r="J115" s="91">
        <v>0</v>
      </c>
      <c r="K115" s="91">
        <v>205.7</v>
      </c>
      <c r="L115" s="80">
        <v>205.7</v>
      </c>
      <c r="M115" s="91">
        <v>0</v>
      </c>
      <c r="N115" s="91">
        <v>0</v>
      </c>
      <c r="O115" s="92">
        <f t="shared" ref="O115:O116" si="49">H115+I115+J115+K115+L115+M115+N115</f>
        <v>411.4</v>
      </c>
    </row>
    <row r="116" spans="1:15" s="93" customFormat="1" ht="18.75" customHeight="1" thickBot="1">
      <c r="A116" s="256" t="s">
        <v>66</v>
      </c>
      <c r="B116" s="256" t="s">
        <v>218</v>
      </c>
      <c r="C116" s="87" t="s">
        <v>23</v>
      </c>
      <c r="D116" s="88"/>
      <c r="E116" s="89" t="s">
        <v>13</v>
      </c>
      <c r="F116" s="90" t="s">
        <v>13</v>
      </c>
      <c r="G116" s="90" t="s">
        <v>13</v>
      </c>
      <c r="H116" s="91">
        <f>H118+H119</f>
        <v>0</v>
      </c>
      <c r="I116" s="91">
        <f t="shared" ref="I116:N116" si="50">I118+I119</f>
        <v>0</v>
      </c>
      <c r="J116" s="91">
        <f t="shared" si="50"/>
        <v>0</v>
      </c>
      <c r="K116" s="91">
        <f t="shared" si="50"/>
        <v>740.3</v>
      </c>
      <c r="L116" s="80">
        <f t="shared" si="50"/>
        <v>516.1</v>
      </c>
      <c r="M116" s="91">
        <f t="shared" si="50"/>
        <v>0</v>
      </c>
      <c r="N116" s="91">
        <f t="shared" si="50"/>
        <v>0</v>
      </c>
      <c r="O116" s="92">
        <f t="shared" si="49"/>
        <v>1256.4000000000001</v>
      </c>
    </row>
    <row r="117" spans="1:15" s="93" customFormat="1" ht="23.25" customHeight="1" thickBot="1">
      <c r="A117" s="257"/>
      <c r="B117" s="257"/>
      <c r="C117" s="87" t="s">
        <v>14</v>
      </c>
      <c r="D117" s="88"/>
      <c r="E117" s="89"/>
      <c r="F117" s="90"/>
      <c r="G117" s="90"/>
      <c r="H117" s="91"/>
      <c r="I117" s="91"/>
      <c r="J117" s="91"/>
      <c r="K117" s="91"/>
      <c r="L117" s="80"/>
      <c r="M117" s="91"/>
      <c r="N117" s="91"/>
      <c r="O117" s="92"/>
    </row>
    <row r="118" spans="1:15" s="93" customFormat="1" ht="24.75" thickBot="1">
      <c r="A118" s="257"/>
      <c r="B118" s="257"/>
      <c r="C118" s="94" t="s">
        <v>61</v>
      </c>
      <c r="D118" s="88"/>
      <c r="E118" s="89"/>
      <c r="F118" s="95"/>
      <c r="G118" s="90"/>
      <c r="H118" s="91"/>
      <c r="I118" s="91"/>
      <c r="J118" s="91"/>
      <c r="K118" s="91"/>
      <c r="L118" s="80"/>
      <c r="M118" s="91"/>
      <c r="N118" s="91"/>
      <c r="O118" s="92"/>
    </row>
    <row r="119" spans="1:15" s="93" customFormat="1" ht="19.5" customHeight="1" thickBot="1">
      <c r="A119" s="258"/>
      <c r="B119" s="258"/>
      <c r="C119" s="87" t="s">
        <v>88</v>
      </c>
      <c r="D119" s="88"/>
      <c r="E119" s="89" t="s">
        <v>63</v>
      </c>
      <c r="F119" s="95" t="s">
        <v>152</v>
      </c>
      <c r="G119" s="90">
        <v>240</v>
      </c>
      <c r="H119" s="91">
        <v>0</v>
      </c>
      <c r="I119" s="91">
        <v>0</v>
      </c>
      <c r="J119" s="91">
        <v>0</v>
      </c>
      <c r="K119" s="91">
        <v>740.3</v>
      </c>
      <c r="L119" s="80">
        <v>516.1</v>
      </c>
      <c r="M119" s="91">
        <v>0</v>
      </c>
      <c r="N119" s="91">
        <v>0</v>
      </c>
      <c r="O119" s="92">
        <f t="shared" ref="O119:O120" si="51">H119+I119+J119+K119+L119+M119+N119</f>
        <v>1256.4000000000001</v>
      </c>
    </row>
    <row r="120" spans="1:15" s="93" customFormat="1" ht="19.5" customHeight="1" thickBot="1">
      <c r="A120" s="256" t="s">
        <v>67</v>
      </c>
      <c r="B120" s="256" t="s">
        <v>214</v>
      </c>
      <c r="C120" s="87" t="s">
        <v>23</v>
      </c>
      <c r="D120" s="88"/>
      <c r="E120" s="89" t="s">
        <v>13</v>
      </c>
      <c r="F120" s="90" t="s">
        <v>13</v>
      </c>
      <c r="G120" s="90" t="s">
        <v>13</v>
      </c>
      <c r="H120" s="91">
        <f>H122+H123</f>
        <v>0</v>
      </c>
      <c r="I120" s="91">
        <f t="shared" ref="I120:N120" si="52">I122+I123</f>
        <v>0</v>
      </c>
      <c r="J120" s="91">
        <f t="shared" si="52"/>
        <v>0</v>
      </c>
      <c r="K120" s="91">
        <f t="shared" si="52"/>
        <v>3732.5</v>
      </c>
      <c r="L120" s="80">
        <f t="shared" si="52"/>
        <v>2186</v>
      </c>
      <c r="M120" s="91">
        <f t="shared" si="52"/>
        <v>0</v>
      </c>
      <c r="N120" s="91">
        <f t="shared" si="52"/>
        <v>0</v>
      </c>
      <c r="O120" s="92">
        <f t="shared" si="51"/>
        <v>5918.5</v>
      </c>
    </row>
    <row r="121" spans="1:15" s="93" customFormat="1" ht="23.25" customHeight="1" thickBot="1">
      <c r="A121" s="257"/>
      <c r="B121" s="257"/>
      <c r="C121" s="87" t="s">
        <v>14</v>
      </c>
      <c r="D121" s="88"/>
      <c r="E121" s="89"/>
      <c r="F121" s="90"/>
      <c r="G121" s="90"/>
      <c r="H121" s="91"/>
      <c r="I121" s="91"/>
      <c r="J121" s="91"/>
      <c r="K121" s="91"/>
      <c r="L121" s="80"/>
      <c r="M121" s="91"/>
      <c r="N121" s="91"/>
      <c r="O121" s="92"/>
    </row>
    <row r="122" spans="1:15" s="93" customFormat="1" ht="24.75" thickBot="1">
      <c r="A122" s="257"/>
      <c r="B122" s="257"/>
      <c r="C122" s="94" t="s">
        <v>61</v>
      </c>
      <c r="D122" s="88"/>
      <c r="E122" s="89"/>
      <c r="F122" s="95"/>
      <c r="G122" s="90"/>
      <c r="H122" s="91"/>
      <c r="I122" s="91"/>
      <c r="J122" s="91"/>
      <c r="K122" s="91"/>
      <c r="L122" s="80"/>
      <c r="M122" s="91"/>
      <c r="N122" s="91"/>
      <c r="O122" s="92"/>
    </row>
    <row r="123" spans="1:15" s="93" customFormat="1" ht="19.5" customHeight="1" thickBot="1">
      <c r="A123" s="258"/>
      <c r="B123" s="258"/>
      <c r="C123" s="87" t="s">
        <v>88</v>
      </c>
      <c r="D123" s="88"/>
      <c r="E123" s="89" t="s">
        <v>63</v>
      </c>
      <c r="F123" s="95" t="s">
        <v>121</v>
      </c>
      <c r="G123" s="90">
        <v>240</v>
      </c>
      <c r="H123" s="91">
        <v>0</v>
      </c>
      <c r="I123" s="91">
        <v>0</v>
      </c>
      <c r="J123" s="91">
        <v>0</v>
      </c>
      <c r="K123" s="91">
        <v>3732.5</v>
      </c>
      <c r="L123" s="80">
        <v>2186</v>
      </c>
      <c r="M123" s="91">
        <v>0</v>
      </c>
      <c r="N123" s="91">
        <v>0</v>
      </c>
      <c r="O123" s="92">
        <f t="shared" ref="O123:O177" si="53">H123+I123+J123+K123+L123+M123+N123</f>
        <v>5918.5</v>
      </c>
    </row>
    <row r="124" spans="1:15" s="62" customFormat="1" ht="31.5" customHeight="1" thickBot="1">
      <c r="A124" s="247" t="s">
        <v>33</v>
      </c>
      <c r="B124" s="247" t="s">
        <v>85</v>
      </c>
      <c r="C124" s="69" t="s">
        <v>16</v>
      </c>
      <c r="D124" s="70"/>
      <c r="E124" s="71" t="s">
        <v>13</v>
      </c>
      <c r="F124" s="74" t="s">
        <v>96</v>
      </c>
      <c r="G124" s="72" t="s">
        <v>13</v>
      </c>
      <c r="H124" s="68">
        <f>H126</f>
        <v>338.9</v>
      </c>
      <c r="I124" s="68">
        <f t="shared" ref="I124:N124" si="54">I126</f>
        <v>340</v>
      </c>
      <c r="J124" s="68">
        <f t="shared" si="54"/>
        <v>400</v>
      </c>
      <c r="K124" s="68">
        <f t="shared" si="54"/>
        <v>499.4</v>
      </c>
      <c r="L124" s="68">
        <f t="shared" si="54"/>
        <v>500</v>
      </c>
      <c r="M124" s="68">
        <f t="shared" si="54"/>
        <v>500</v>
      </c>
      <c r="N124" s="68">
        <f t="shared" si="54"/>
        <v>500</v>
      </c>
      <c r="O124" s="68">
        <f t="shared" si="53"/>
        <v>3078.3</v>
      </c>
    </row>
    <row r="125" spans="1:15" s="62" customFormat="1" ht="18" customHeight="1" thickBot="1">
      <c r="A125" s="248"/>
      <c r="B125" s="248"/>
      <c r="C125" s="69" t="s">
        <v>14</v>
      </c>
      <c r="D125" s="70"/>
      <c r="E125" s="71"/>
      <c r="F125" s="72"/>
      <c r="G125" s="72"/>
      <c r="H125" s="68"/>
      <c r="I125" s="68"/>
      <c r="J125" s="68"/>
      <c r="K125" s="68"/>
      <c r="L125" s="68"/>
      <c r="M125" s="68"/>
      <c r="N125" s="68"/>
      <c r="O125" s="68"/>
    </row>
    <row r="126" spans="1:15" s="62" customFormat="1" ht="24.75" thickBot="1">
      <c r="A126" s="248"/>
      <c r="B126" s="248"/>
      <c r="C126" s="73" t="s">
        <v>61</v>
      </c>
      <c r="D126" s="70">
        <v>807</v>
      </c>
      <c r="E126" s="71" t="s">
        <v>13</v>
      </c>
      <c r="F126" s="74" t="s">
        <v>96</v>
      </c>
      <c r="G126" s="72" t="s">
        <v>13</v>
      </c>
      <c r="H126" s="68">
        <f>H129</f>
        <v>338.9</v>
      </c>
      <c r="I126" s="68">
        <f t="shared" ref="I126:N126" si="55">I129</f>
        <v>340</v>
      </c>
      <c r="J126" s="68">
        <f t="shared" si="55"/>
        <v>400</v>
      </c>
      <c r="K126" s="68">
        <f t="shared" si="55"/>
        <v>499.4</v>
      </c>
      <c r="L126" s="68">
        <f t="shared" si="55"/>
        <v>500</v>
      </c>
      <c r="M126" s="68">
        <f t="shared" si="55"/>
        <v>500</v>
      </c>
      <c r="N126" s="68">
        <f t="shared" si="55"/>
        <v>500</v>
      </c>
      <c r="O126" s="68">
        <f t="shared" si="53"/>
        <v>3078.3</v>
      </c>
    </row>
    <row r="127" spans="1:15" s="93" customFormat="1" ht="19.5" customHeight="1" thickBot="1">
      <c r="A127" s="256" t="s">
        <v>34</v>
      </c>
      <c r="B127" s="265" t="s">
        <v>97</v>
      </c>
      <c r="C127" s="87" t="s">
        <v>23</v>
      </c>
      <c r="D127" s="88"/>
      <c r="E127" s="89" t="s">
        <v>13</v>
      </c>
      <c r="F127" s="90" t="s">
        <v>13</v>
      </c>
      <c r="G127" s="90" t="s">
        <v>13</v>
      </c>
      <c r="H127" s="91">
        <f>H129+H130</f>
        <v>338.9</v>
      </c>
      <c r="I127" s="91">
        <f t="shared" ref="I127:N127" si="56">I129+I130</f>
        <v>340</v>
      </c>
      <c r="J127" s="91">
        <f t="shared" si="56"/>
        <v>400</v>
      </c>
      <c r="K127" s="91">
        <f t="shared" si="56"/>
        <v>499.4</v>
      </c>
      <c r="L127" s="80">
        <f t="shared" si="56"/>
        <v>500</v>
      </c>
      <c r="M127" s="91">
        <f t="shared" si="56"/>
        <v>500</v>
      </c>
      <c r="N127" s="91">
        <f t="shared" si="56"/>
        <v>500</v>
      </c>
      <c r="O127" s="92">
        <f t="shared" si="53"/>
        <v>3078.3</v>
      </c>
    </row>
    <row r="128" spans="1:15" s="93" customFormat="1" ht="18" customHeight="1" thickBot="1">
      <c r="A128" s="257"/>
      <c r="B128" s="266"/>
      <c r="C128" s="87" t="s">
        <v>14</v>
      </c>
      <c r="D128" s="88"/>
      <c r="E128" s="89"/>
      <c r="F128" s="90"/>
      <c r="G128" s="90"/>
      <c r="H128" s="91"/>
      <c r="I128" s="91"/>
      <c r="J128" s="91"/>
      <c r="K128" s="91"/>
      <c r="L128" s="80"/>
      <c r="M128" s="91"/>
      <c r="N128" s="91"/>
      <c r="O128" s="92"/>
    </row>
    <row r="129" spans="1:15" s="93" customFormat="1" ht="24.75" thickBot="1">
      <c r="A129" s="257"/>
      <c r="B129" s="266"/>
      <c r="C129" s="94" t="s">
        <v>61</v>
      </c>
      <c r="D129" s="88">
        <v>807</v>
      </c>
      <c r="E129" s="89" t="s">
        <v>62</v>
      </c>
      <c r="F129" s="95" t="s">
        <v>98</v>
      </c>
      <c r="G129" s="90">
        <v>240</v>
      </c>
      <c r="H129" s="91">
        <v>338.9</v>
      </c>
      <c r="I129" s="91">
        <v>340</v>
      </c>
      <c r="J129" s="91">
        <v>400</v>
      </c>
      <c r="K129" s="91">
        <v>499.4</v>
      </c>
      <c r="L129" s="80">
        <v>500</v>
      </c>
      <c r="M129" s="91">
        <v>500</v>
      </c>
      <c r="N129" s="91">
        <v>500</v>
      </c>
      <c r="O129" s="92">
        <f t="shared" si="53"/>
        <v>3078.3</v>
      </c>
    </row>
    <row r="130" spans="1:15" s="93" customFormat="1" ht="18" customHeight="1" thickBot="1">
      <c r="A130" s="258"/>
      <c r="B130" s="267"/>
      <c r="C130" s="87"/>
      <c r="D130" s="88"/>
      <c r="E130" s="89" t="s">
        <v>13</v>
      </c>
      <c r="F130" s="90" t="s">
        <v>13</v>
      </c>
      <c r="G130" s="90" t="s">
        <v>13</v>
      </c>
      <c r="H130" s="91"/>
      <c r="I130" s="91"/>
      <c r="J130" s="91"/>
      <c r="K130" s="91"/>
      <c r="L130" s="80"/>
      <c r="M130" s="91"/>
      <c r="N130" s="91"/>
      <c r="O130" s="92"/>
    </row>
    <row r="131" spans="1:15" ht="31.5" customHeight="1" thickBot="1">
      <c r="A131" s="247" t="s">
        <v>35</v>
      </c>
      <c r="B131" s="247" t="s">
        <v>86</v>
      </c>
      <c r="C131" s="69" t="s">
        <v>16</v>
      </c>
      <c r="D131" s="70"/>
      <c r="E131" s="71" t="s">
        <v>13</v>
      </c>
      <c r="F131" s="72" t="s">
        <v>13</v>
      </c>
      <c r="G131" s="72" t="s">
        <v>13</v>
      </c>
      <c r="H131" s="68">
        <f t="shared" ref="H131:N131" si="57">H133+H134</f>
        <v>2717.9</v>
      </c>
      <c r="I131" s="68">
        <f t="shared" si="57"/>
        <v>4558.6899999999996</v>
      </c>
      <c r="J131" s="68">
        <f t="shared" si="57"/>
        <v>3918.7</v>
      </c>
      <c r="K131" s="68">
        <f t="shared" si="57"/>
        <v>4422.8999999999996</v>
      </c>
      <c r="L131" s="68">
        <f t="shared" si="57"/>
        <v>3599.3</v>
      </c>
      <c r="M131" s="68">
        <f t="shared" si="57"/>
        <v>1815</v>
      </c>
      <c r="N131" s="68">
        <f t="shared" si="57"/>
        <v>1815</v>
      </c>
      <c r="O131" s="68">
        <f t="shared" si="53"/>
        <v>22847.49</v>
      </c>
    </row>
    <row r="132" spans="1:15" ht="17.25" customHeight="1" thickBot="1">
      <c r="A132" s="248"/>
      <c r="B132" s="248"/>
      <c r="C132" s="69" t="s">
        <v>14</v>
      </c>
      <c r="D132" s="70"/>
      <c r="E132" s="71"/>
      <c r="F132" s="72"/>
      <c r="G132" s="72"/>
      <c r="H132" s="68"/>
      <c r="I132" s="68"/>
      <c r="J132" s="68"/>
      <c r="K132" s="68"/>
      <c r="L132" s="68"/>
      <c r="M132" s="68"/>
      <c r="N132" s="68"/>
      <c r="O132" s="68"/>
    </row>
    <row r="133" spans="1:15" ht="24.75" thickBot="1">
      <c r="A133" s="248"/>
      <c r="B133" s="248"/>
      <c r="C133" s="73" t="s">
        <v>61</v>
      </c>
      <c r="D133" s="70">
        <v>807</v>
      </c>
      <c r="E133" s="71" t="s">
        <v>62</v>
      </c>
      <c r="F133" s="74" t="s">
        <v>99</v>
      </c>
      <c r="G133" s="72" t="s">
        <v>13</v>
      </c>
      <c r="H133" s="68">
        <f t="shared" ref="H133:N134" si="58">H137+H165+H193+H201+H209+H237+H241+H233</f>
        <v>2717.9</v>
      </c>
      <c r="I133" s="68">
        <f t="shared" si="58"/>
        <v>4558.6899999999996</v>
      </c>
      <c r="J133" s="68">
        <f t="shared" si="58"/>
        <v>2735</v>
      </c>
      <c r="K133" s="68">
        <f t="shared" si="58"/>
        <v>2924.6</v>
      </c>
      <c r="L133" s="68">
        <f t="shared" si="58"/>
        <v>2099.3000000000002</v>
      </c>
      <c r="M133" s="68">
        <f t="shared" si="58"/>
        <v>1815</v>
      </c>
      <c r="N133" s="68">
        <f t="shared" si="58"/>
        <v>1815</v>
      </c>
      <c r="O133" s="68">
        <f t="shared" si="53"/>
        <v>18665.490000000002</v>
      </c>
    </row>
    <row r="134" spans="1:15" ht="15.75" thickBot="1">
      <c r="A134" s="249"/>
      <c r="B134" s="249"/>
      <c r="C134" s="69" t="s">
        <v>88</v>
      </c>
      <c r="D134" s="70"/>
      <c r="E134" s="71" t="s">
        <v>13</v>
      </c>
      <c r="F134" s="72" t="s">
        <v>13</v>
      </c>
      <c r="G134" s="72" t="s">
        <v>13</v>
      </c>
      <c r="H134" s="68">
        <f t="shared" si="58"/>
        <v>0</v>
      </c>
      <c r="I134" s="68">
        <f t="shared" si="58"/>
        <v>0</v>
      </c>
      <c r="J134" s="68">
        <f t="shared" si="58"/>
        <v>1183.7</v>
      </c>
      <c r="K134" s="68">
        <f t="shared" si="58"/>
        <v>1498.3</v>
      </c>
      <c r="L134" s="68">
        <f t="shared" si="58"/>
        <v>1500</v>
      </c>
      <c r="M134" s="68">
        <f t="shared" si="58"/>
        <v>0</v>
      </c>
      <c r="N134" s="68">
        <f t="shared" si="58"/>
        <v>0</v>
      </c>
      <c r="O134" s="68">
        <f t="shared" si="53"/>
        <v>4182</v>
      </c>
    </row>
    <row r="135" spans="1:15" s="93" customFormat="1" ht="18.75" customHeight="1" thickBot="1">
      <c r="A135" s="256" t="s">
        <v>36</v>
      </c>
      <c r="B135" s="262" t="s">
        <v>153</v>
      </c>
      <c r="C135" s="87" t="s">
        <v>23</v>
      </c>
      <c r="D135" s="88"/>
      <c r="E135" s="89" t="s">
        <v>13</v>
      </c>
      <c r="F135" s="90" t="s">
        <v>13</v>
      </c>
      <c r="G135" s="90" t="s">
        <v>13</v>
      </c>
      <c r="H135" s="91">
        <f>H137+H138</f>
        <v>1747.9</v>
      </c>
      <c r="I135" s="91">
        <f t="shared" ref="I135:N135" si="59">I137+I138</f>
        <v>2882.89</v>
      </c>
      <c r="J135" s="91">
        <f t="shared" si="59"/>
        <v>1600</v>
      </c>
      <c r="K135" s="91">
        <f t="shared" si="59"/>
        <v>1230</v>
      </c>
      <c r="L135" s="80">
        <f t="shared" si="59"/>
        <v>234.3</v>
      </c>
      <c r="M135" s="91">
        <f t="shared" si="59"/>
        <v>330</v>
      </c>
      <c r="N135" s="91">
        <f t="shared" si="59"/>
        <v>330</v>
      </c>
      <c r="O135" s="92">
        <f t="shared" si="53"/>
        <v>8355.09</v>
      </c>
    </row>
    <row r="136" spans="1:15" s="93" customFormat="1" ht="18" customHeight="1" thickBot="1">
      <c r="A136" s="257"/>
      <c r="B136" s="263"/>
      <c r="C136" s="87" t="s">
        <v>14</v>
      </c>
      <c r="D136" s="88"/>
      <c r="E136" s="89"/>
      <c r="F136" s="90"/>
      <c r="G136" s="90"/>
      <c r="H136" s="91"/>
      <c r="I136" s="91"/>
      <c r="J136" s="91"/>
      <c r="K136" s="91"/>
      <c r="L136" s="80"/>
      <c r="M136" s="91"/>
      <c r="N136" s="91"/>
      <c r="O136" s="92"/>
    </row>
    <row r="137" spans="1:15" s="93" customFormat="1" ht="24.75" thickBot="1">
      <c r="A137" s="257"/>
      <c r="B137" s="263"/>
      <c r="C137" s="94" t="s">
        <v>61</v>
      </c>
      <c r="D137" s="88">
        <v>807</v>
      </c>
      <c r="E137" s="89" t="s">
        <v>62</v>
      </c>
      <c r="F137" s="95" t="s">
        <v>100</v>
      </c>
      <c r="G137" s="90">
        <v>240</v>
      </c>
      <c r="H137" s="91">
        <f>H141+H145+H149+H157+H153+H161</f>
        <v>1747.9</v>
      </c>
      <c r="I137" s="91">
        <f t="shared" ref="I137:N137" si="60">I141+I145+I149+I157+I153+I161</f>
        <v>2882.89</v>
      </c>
      <c r="J137" s="91">
        <f t="shared" si="60"/>
        <v>1600</v>
      </c>
      <c r="K137" s="91">
        <f t="shared" si="60"/>
        <v>1230</v>
      </c>
      <c r="L137" s="80">
        <f t="shared" si="60"/>
        <v>234.3</v>
      </c>
      <c r="M137" s="91">
        <f t="shared" si="60"/>
        <v>330</v>
      </c>
      <c r="N137" s="91">
        <f t="shared" si="60"/>
        <v>330</v>
      </c>
      <c r="O137" s="92">
        <f t="shared" ref="O137" si="61">H137+I137+J137+K137+L137+M137+N137</f>
        <v>8355.09</v>
      </c>
    </row>
    <row r="138" spans="1:15" s="93" customFormat="1" ht="15.75" customHeight="1" thickBot="1">
      <c r="A138" s="258"/>
      <c r="B138" s="264"/>
      <c r="C138" s="87"/>
      <c r="D138" s="88"/>
      <c r="E138" s="89" t="s">
        <v>13</v>
      </c>
      <c r="F138" s="90" t="s">
        <v>13</v>
      </c>
      <c r="G138" s="90" t="s">
        <v>13</v>
      </c>
      <c r="H138" s="91"/>
      <c r="I138" s="91"/>
      <c r="J138" s="91"/>
      <c r="K138" s="91"/>
      <c r="L138" s="80"/>
      <c r="M138" s="91"/>
      <c r="N138" s="91"/>
      <c r="O138" s="92"/>
    </row>
    <row r="139" spans="1:15" ht="19.5" customHeight="1" thickBot="1">
      <c r="A139" s="253" t="s">
        <v>154</v>
      </c>
      <c r="B139" s="253" t="s">
        <v>155</v>
      </c>
      <c r="C139" s="3" t="s">
        <v>23</v>
      </c>
      <c r="D139" s="2"/>
      <c r="E139" s="19" t="s">
        <v>13</v>
      </c>
      <c r="F139" s="4" t="s">
        <v>13</v>
      </c>
      <c r="G139" s="4" t="s">
        <v>13</v>
      </c>
      <c r="H139" s="85">
        <f>H141+H142</f>
        <v>1464</v>
      </c>
      <c r="I139" s="85">
        <f t="shared" ref="I139:N139" si="62">I141+I142</f>
        <v>932.89</v>
      </c>
      <c r="J139" s="85">
        <f t="shared" si="62"/>
        <v>1300</v>
      </c>
      <c r="K139" s="85">
        <f t="shared" si="62"/>
        <v>900</v>
      </c>
      <c r="L139" s="80">
        <f t="shared" si="62"/>
        <v>234.3</v>
      </c>
      <c r="M139" s="85">
        <f t="shared" si="62"/>
        <v>300</v>
      </c>
      <c r="N139" s="85">
        <f t="shared" si="62"/>
        <v>300</v>
      </c>
      <c r="O139" s="66">
        <f t="shared" si="53"/>
        <v>5431.19</v>
      </c>
    </row>
    <row r="140" spans="1:15" ht="23.25" customHeight="1" thickBot="1">
      <c r="A140" s="254"/>
      <c r="B140" s="254"/>
      <c r="C140" s="3" t="s">
        <v>14</v>
      </c>
      <c r="D140" s="2"/>
      <c r="E140" s="19"/>
      <c r="F140" s="4"/>
      <c r="G140" s="4"/>
      <c r="H140" s="85"/>
      <c r="I140" s="85"/>
      <c r="J140" s="85"/>
      <c r="K140" s="86"/>
      <c r="L140" s="80"/>
      <c r="M140" s="85"/>
      <c r="N140" s="85"/>
      <c r="O140" s="66"/>
    </row>
    <row r="141" spans="1:15" ht="24.75" thickBot="1">
      <c r="A141" s="254"/>
      <c r="B141" s="254"/>
      <c r="C141" s="14" t="s">
        <v>61</v>
      </c>
      <c r="D141" s="2">
        <v>807</v>
      </c>
      <c r="E141" s="19" t="s">
        <v>62</v>
      </c>
      <c r="F141" s="44" t="s">
        <v>100</v>
      </c>
      <c r="G141" s="4">
        <v>240</v>
      </c>
      <c r="H141" s="85">
        <v>1464</v>
      </c>
      <c r="I141" s="85">
        <v>932.89</v>
      </c>
      <c r="J141" s="85">
        <v>1300</v>
      </c>
      <c r="K141" s="86">
        <v>900</v>
      </c>
      <c r="L141" s="80">
        <v>234.3</v>
      </c>
      <c r="M141" s="85">
        <v>300</v>
      </c>
      <c r="N141" s="85">
        <v>300</v>
      </c>
      <c r="O141" s="66">
        <f t="shared" si="53"/>
        <v>5431.19</v>
      </c>
    </row>
    <row r="142" spans="1:15" ht="15.75" thickBot="1">
      <c r="A142" s="255"/>
      <c r="B142" s="255"/>
      <c r="C142" s="3"/>
      <c r="D142" s="2"/>
      <c r="E142" s="19" t="s">
        <v>13</v>
      </c>
      <c r="F142" s="4" t="s">
        <v>13</v>
      </c>
      <c r="G142" s="4" t="s">
        <v>13</v>
      </c>
      <c r="H142" s="85"/>
      <c r="I142" s="85"/>
      <c r="J142" s="85"/>
      <c r="K142" s="86"/>
      <c r="L142" s="80"/>
      <c r="M142" s="85"/>
      <c r="N142" s="85"/>
      <c r="O142" s="66"/>
    </row>
    <row r="143" spans="1:15" ht="18" customHeight="1" thickBot="1">
      <c r="A143" s="253" t="s">
        <v>156</v>
      </c>
      <c r="B143" s="253" t="s">
        <v>68</v>
      </c>
      <c r="C143" s="3" t="s">
        <v>23</v>
      </c>
      <c r="D143" s="2"/>
      <c r="E143" s="19" t="s">
        <v>13</v>
      </c>
      <c r="F143" s="4" t="s">
        <v>13</v>
      </c>
      <c r="G143" s="4" t="s">
        <v>13</v>
      </c>
      <c r="H143" s="85">
        <f>H145+H146</f>
        <v>110</v>
      </c>
      <c r="I143" s="85">
        <f t="shared" ref="I143:M143" si="63">I145+I146</f>
        <v>250</v>
      </c>
      <c r="J143" s="85">
        <f t="shared" si="63"/>
        <v>300</v>
      </c>
      <c r="K143" s="85">
        <f t="shared" si="63"/>
        <v>179</v>
      </c>
      <c r="L143" s="80">
        <f t="shared" si="63"/>
        <v>0</v>
      </c>
      <c r="M143" s="85">
        <f t="shared" si="63"/>
        <v>0</v>
      </c>
      <c r="N143" s="85">
        <f>N145+N146</f>
        <v>0</v>
      </c>
      <c r="O143" s="66">
        <f t="shared" si="53"/>
        <v>839</v>
      </c>
    </row>
    <row r="144" spans="1:15" ht="23.25" customHeight="1" thickBot="1">
      <c r="A144" s="254"/>
      <c r="B144" s="254"/>
      <c r="C144" s="3" t="s">
        <v>14</v>
      </c>
      <c r="D144" s="2"/>
      <c r="E144" s="19"/>
      <c r="F144" s="4"/>
      <c r="G144" s="4"/>
      <c r="H144" s="85"/>
      <c r="I144" s="85"/>
      <c r="J144" s="85"/>
      <c r="K144" s="86"/>
      <c r="L144" s="80"/>
      <c r="M144" s="85"/>
      <c r="N144" s="85"/>
      <c r="O144" s="66"/>
    </row>
    <row r="145" spans="1:15" ht="24.75" thickBot="1">
      <c r="A145" s="254"/>
      <c r="B145" s="254"/>
      <c r="C145" s="14" t="s">
        <v>61</v>
      </c>
      <c r="D145" s="2">
        <v>807</v>
      </c>
      <c r="E145" s="19" t="s">
        <v>62</v>
      </c>
      <c r="F145" s="44" t="s">
        <v>100</v>
      </c>
      <c r="G145" s="4">
        <v>240</v>
      </c>
      <c r="H145" s="85">
        <v>110</v>
      </c>
      <c r="I145" s="85">
        <v>250</v>
      </c>
      <c r="J145" s="85">
        <v>300</v>
      </c>
      <c r="K145" s="86">
        <v>179</v>
      </c>
      <c r="L145" s="80">
        <v>0</v>
      </c>
      <c r="M145" s="85">
        <v>0</v>
      </c>
      <c r="N145" s="85">
        <v>0</v>
      </c>
      <c r="O145" s="66">
        <f t="shared" si="53"/>
        <v>839</v>
      </c>
    </row>
    <row r="146" spans="1:15" ht="15.75" thickBot="1">
      <c r="A146" s="255"/>
      <c r="B146" s="255"/>
      <c r="C146" s="3"/>
      <c r="D146" s="2"/>
      <c r="E146" s="19" t="s">
        <v>13</v>
      </c>
      <c r="F146" s="4" t="s">
        <v>13</v>
      </c>
      <c r="G146" s="4" t="s">
        <v>13</v>
      </c>
      <c r="H146" s="85"/>
      <c r="I146" s="85"/>
      <c r="J146" s="85"/>
      <c r="K146" s="86"/>
      <c r="L146" s="80"/>
      <c r="M146" s="85"/>
      <c r="N146" s="85"/>
      <c r="O146" s="66"/>
    </row>
    <row r="147" spans="1:15" ht="19.5" customHeight="1" thickBot="1">
      <c r="A147" s="253" t="s">
        <v>157</v>
      </c>
      <c r="B147" s="253" t="s">
        <v>74</v>
      </c>
      <c r="C147" s="3" t="s">
        <v>23</v>
      </c>
      <c r="D147" s="2"/>
      <c r="E147" s="19" t="s">
        <v>13</v>
      </c>
      <c r="F147" s="4" t="s">
        <v>13</v>
      </c>
      <c r="G147" s="4" t="s">
        <v>13</v>
      </c>
      <c r="H147" s="85">
        <f>H149+H150</f>
        <v>173.9</v>
      </c>
      <c r="I147" s="85">
        <f t="shared" ref="I147:N147" si="64">I149+I150</f>
        <v>200</v>
      </c>
      <c r="J147" s="85">
        <f t="shared" si="64"/>
        <v>0</v>
      </c>
      <c r="K147" s="85">
        <f t="shared" si="64"/>
        <v>0</v>
      </c>
      <c r="L147" s="80">
        <f t="shared" si="64"/>
        <v>0</v>
      </c>
      <c r="M147" s="85">
        <f t="shared" si="64"/>
        <v>0</v>
      </c>
      <c r="N147" s="85">
        <f t="shared" si="64"/>
        <v>0</v>
      </c>
      <c r="O147" s="66">
        <f t="shared" si="53"/>
        <v>373.9</v>
      </c>
    </row>
    <row r="148" spans="1:15" ht="23.25" customHeight="1" thickBot="1">
      <c r="A148" s="254"/>
      <c r="B148" s="254"/>
      <c r="C148" s="3" t="s">
        <v>14</v>
      </c>
      <c r="D148" s="2"/>
      <c r="E148" s="19"/>
      <c r="F148" s="4"/>
      <c r="G148" s="4"/>
      <c r="H148" s="85"/>
      <c r="I148" s="85"/>
      <c r="J148" s="85"/>
      <c r="K148" s="86"/>
      <c r="L148" s="80"/>
      <c r="M148" s="85"/>
      <c r="N148" s="85"/>
      <c r="O148" s="66"/>
    </row>
    <row r="149" spans="1:15" ht="24.75" thickBot="1">
      <c r="A149" s="254"/>
      <c r="B149" s="254"/>
      <c r="C149" s="14" t="s">
        <v>61</v>
      </c>
      <c r="D149" s="2">
        <v>807</v>
      </c>
      <c r="E149" s="19" t="s">
        <v>62</v>
      </c>
      <c r="F149" s="44" t="s">
        <v>100</v>
      </c>
      <c r="G149" s="4">
        <v>240</v>
      </c>
      <c r="H149" s="85">
        <v>173.9</v>
      </c>
      <c r="I149" s="85">
        <v>200</v>
      </c>
      <c r="J149" s="85">
        <v>0</v>
      </c>
      <c r="K149" s="86">
        <v>0</v>
      </c>
      <c r="L149" s="80">
        <v>0</v>
      </c>
      <c r="M149" s="85">
        <v>0</v>
      </c>
      <c r="N149" s="85">
        <v>0</v>
      </c>
      <c r="O149" s="66">
        <f t="shared" si="53"/>
        <v>373.9</v>
      </c>
    </row>
    <row r="150" spans="1:15" ht="15.75" thickBot="1">
      <c r="A150" s="255"/>
      <c r="B150" s="255"/>
      <c r="C150" s="3"/>
      <c r="D150" s="2"/>
      <c r="E150" s="19" t="s">
        <v>13</v>
      </c>
      <c r="F150" s="4" t="s">
        <v>13</v>
      </c>
      <c r="G150" s="4" t="s">
        <v>13</v>
      </c>
      <c r="H150" s="85"/>
      <c r="I150" s="85"/>
      <c r="J150" s="85"/>
      <c r="K150" s="86"/>
      <c r="L150" s="80"/>
      <c r="M150" s="85"/>
      <c r="N150" s="85"/>
      <c r="O150" s="66"/>
    </row>
    <row r="151" spans="1:15" ht="18.75" customHeight="1" thickBot="1">
      <c r="A151" s="253" t="s">
        <v>158</v>
      </c>
      <c r="B151" s="253" t="s">
        <v>107</v>
      </c>
      <c r="C151" s="3" t="s">
        <v>23</v>
      </c>
      <c r="D151" s="2"/>
      <c r="E151" s="19" t="s">
        <v>13</v>
      </c>
      <c r="F151" s="4" t="s">
        <v>13</v>
      </c>
      <c r="G151" s="4" t="s">
        <v>13</v>
      </c>
      <c r="H151" s="85">
        <f>H153+H154</f>
        <v>0</v>
      </c>
      <c r="I151" s="85">
        <f t="shared" ref="I151:N151" si="65">I153+I154</f>
        <v>0</v>
      </c>
      <c r="J151" s="85">
        <f t="shared" si="65"/>
        <v>0</v>
      </c>
      <c r="K151" s="85">
        <f t="shared" si="65"/>
        <v>30</v>
      </c>
      <c r="L151" s="80">
        <f t="shared" si="65"/>
        <v>0</v>
      </c>
      <c r="M151" s="85">
        <f t="shared" si="65"/>
        <v>30</v>
      </c>
      <c r="N151" s="85">
        <f t="shared" si="65"/>
        <v>30</v>
      </c>
      <c r="O151" s="66">
        <f t="shared" ref="O151" si="66">H151+I151+J151+K151+L151+M151+N151</f>
        <v>90</v>
      </c>
    </row>
    <row r="152" spans="1:15" ht="23.25" customHeight="1" thickBot="1">
      <c r="A152" s="254"/>
      <c r="B152" s="254"/>
      <c r="C152" s="3" t="s">
        <v>14</v>
      </c>
      <c r="D152" s="2"/>
      <c r="E152" s="19"/>
      <c r="F152" s="4"/>
      <c r="G152" s="4"/>
      <c r="H152" s="85"/>
      <c r="I152" s="85"/>
      <c r="J152" s="85"/>
      <c r="K152" s="86"/>
      <c r="L152" s="80"/>
      <c r="M152" s="85"/>
      <c r="N152" s="85"/>
      <c r="O152" s="66"/>
    </row>
    <row r="153" spans="1:15" ht="24.75" thickBot="1">
      <c r="A153" s="254"/>
      <c r="B153" s="254"/>
      <c r="C153" s="14" t="s">
        <v>61</v>
      </c>
      <c r="D153" s="2">
        <v>807</v>
      </c>
      <c r="E153" s="19" t="s">
        <v>62</v>
      </c>
      <c r="F153" s="44" t="s">
        <v>100</v>
      </c>
      <c r="G153" s="4">
        <v>240</v>
      </c>
      <c r="H153" s="85">
        <v>0</v>
      </c>
      <c r="I153" s="85">
        <v>0</v>
      </c>
      <c r="J153" s="85">
        <v>0</v>
      </c>
      <c r="K153" s="86">
        <v>30</v>
      </c>
      <c r="L153" s="80">
        <v>0</v>
      </c>
      <c r="M153" s="85">
        <v>30</v>
      </c>
      <c r="N153" s="85">
        <v>30</v>
      </c>
      <c r="O153" s="66">
        <f t="shared" ref="O153" si="67">H153+I153+J153+K153+L153+M153+N153</f>
        <v>90</v>
      </c>
    </row>
    <row r="154" spans="1:15" ht="15.75" thickBot="1">
      <c r="A154" s="255"/>
      <c r="B154" s="255"/>
      <c r="C154" s="3"/>
      <c r="D154" s="2"/>
      <c r="E154" s="19" t="s">
        <v>13</v>
      </c>
      <c r="F154" s="4" t="s">
        <v>13</v>
      </c>
      <c r="G154" s="4" t="s">
        <v>13</v>
      </c>
      <c r="H154" s="85"/>
      <c r="I154" s="85"/>
      <c r="J154" s="85"/>
      <c r="K154" s="86"/>
      <c r="L154" s="80"/>
      <c r="M154" s="85"/>
      <c r="N154" s="85"/>
      <c r="O154" s="66"/>
    </row>
    <row r="155" spans="1:15" ht="18.75" customHeight="1" thickBot="1">
      <c r="A155" s="253" t="s">
        <v>159</v>
      </c>
      <c r="B155" s="253" t="s">
        <v>123</v>
      </c>
      <c r="C155" s="3" t="s">
        <v>23</v>
      </c>
      <c r="D155" s="2"/>
      <c r="E155" s="19" t="s">
        <v>13</v>
      </c>
      <c r="F155" s="4" t="s">
        <v>13</v>
      </c>
      <c r="G155" s="4" t="s">
        <v>13</v>
      </c>
      <c r="H155" s="85">
        <f>H157+H158</f>
        <v>0</v>
      </c>
      <c r="I155" s="85">
        <f t="shared" ref="I155:N155" si="68">I157+I158</f>
        <v>0</v>
      </c>
      <c r="J155" s="85">
        <f t="shared" si="68"/>
        <v>0</v>
      </c>
      <c r="K155" s="85">
        <f t="shared" si="68"/>
        <v>121</v>
      </c>
      <c r="L155" s="80">
        <f t="shared" si="68"/>
        <v>0</v>
      </c>
      <c r="M155" s="85">
        <f t="shared" si="68"/>
        <v>0</v>
      </c>
      <c r="N155" s="85">
        <f t="shared" si="68"/>
        <v>0</v>
      </c>
      <c r="O155" s="66">
        <f t="shared" si="53"/>
        <v>121</v>
      </c>
    </row>
    <row r="156" spans="1:15" ht="23.25" customHeight="1" thickBot="1">
      <c r="A156" s="254"/>
      <c r="B156" s="254"/>
      <c r="C156" s="3" t="s">
        <v>14</v>
      </c>
      <c r="D156" s="2"/>
      <c r="E156" s="19"/>
      <c r="F156" s="4"/>
      <c r="G156" s="4"/>
      <c r="H156" s="85"/>
      <c r="I156" s="85"/>
      <c r="J156" s="85"/>
      <c r="K156" s="86"/>
      <c r="L156" s="80"/>
      <c r="M156" s="85"/>
      <c r="N156" s="85"/>
      <c r="O156" s="66"/>
    </row>
    <row r="157" spans="1:15" ht="24.75" thickBot="1">
      <c r="A157" s="254"/>
      <c r="B157" s="254"/>
      <c r="C157" s="14" t="s">
        <v>61</v>
      </c>
      <c r="D157" s="2">
        <v>807</v>
      </c>
      <c r="E157" s="19" t="s">
        <v>62</v>
      </c>
      <c r="F157" s="44" t="s">
        <v>103</v>
      </c>
      <c r="G157" s="4">
        <v>240</v>
      </c>
      <c r="H157" s="85">
        <v>0</v>
      </c>
      <c r="I157" s="85">
        <v>0</v>
      </c>
      <c r="J157" s="85">
        <v>0</v>
      </c>
      <c r="K157" s="86">
        <v>121</v>
      </c>
      <c r="L157" s="80">
        <v>0</v>
      </c>
      <c r="M157" s="85">
        <v>0</v>
      </c>
      <c r="N157" s="85">
        <v>0</v>
      </c>
      <c r="O157" s="66">
        <f t="shared" si="53"/>
        <v>121</v>
      </c>
    </row>
    <row r="158" spans="1:15" ht="15.75" thickBot="1">
      <c r="A158" s="255"/>
      <c r="B158" s="255"/>
      <c r="C158" s="3"/>
      <c r="D158" s="2"/>
      <c r="E158" s="19" t="s">
        <v>13</v>
      </c>
      <c r="F158" s="4" t="s">
        <v>13</v>
      </c>
      <c r="G158" s="4" t="s">
        <v>13</v>
      </c>
      <c r="H158" s="85"/>
      <c r="I158" s="85"/>
      <c r="J158" s="85"/>
      <c r="K158" s="86"/>
      <c r="L158" s="80"/>
      <c r="M158" s="85"/>
      <c r="N158" s="85"/>
      <c r="O158" s="66"/>
    </row>
    <row r="159" spans="1:15" s="11" customFormat="1" ht="19.5" customHeight="1" thickBot="1">
      <c r="A159" s="253" t="s">
        <v>160</v>
      </c>
      <c r="B159" s="253" t="s">
        <v>79</v>
      </c>
      <c r="C159" s="33" t="s">
        <v>23</v>
      </c>
      <c r="D159" s="34"/>
      <c r="E159" s="35" t="s">
        <v>13</v>
      </c>
      <c r="F159" s="36" t="s">
        <v>13</v>
      </c>
      <c r="G159" s="36" t="s">
        <v>13</v>
      </c>
      <c r="H159" s="85">
        <f>H161+H162</f>
        <v>0</v>
      </c>
      <c r="I159" s="85">
        <f t="shared" ref="I159:N159" si="69">I161+I162</f>
        <v>1500</v>
      </c>
      <c r="J159" s="85">
        <f t="shared" si="69"/>
        <v>0</v>
      </c>
      <c r="K159" s="85">
        <f t="shared" si="69"/>
        <v>0</v>
      </c>
      <c r="L159" s="80">
        <f t="shared" si="69"/>
        <v>0</v>
      </c>
      <c r="M159" s="85">
        <f t="shared" si="69"/>
        <v>0</v>
      </c>
      <c r="N159" s="85">
        <f t="shared" si="69"/>
        <v>0</v>
      </c>
      <c r="O159" s="66">
        <f>H159+I159+J159+K159+L159+M159+N159</f>
        <v>1500</v>
      </c>
    </row>
    <row r="160" spans="1:15" s="11" customFormat="1" ht="23.25" customHeight="1" thickBot="1">
      <c r="A160" s="254"/>
      <c r="B160" s="254"/>
      <c r="C160" s="37" t="s">
        <v>14</v>
      </c>
      <c r="D160" s="38"/>
      <c r="E160" s="39"/>
      <c r="F160" s="40"/>
      <c r="G160" s="40"/>
      <c r="H160" s="98"/>
      <c r="I160" s="98"/>
      <c r="J160" s="98"/>
      <c r="K160" s="99"/>
      <c r="L160" s="100"/>
      <c r="M160" s="98"/>
      <c r="N160" s="98"/>
      <c r="O160" s="66"/>
    </row>
    <row r="161" spans="1:15" s="11" customFormat="1" ht="24.75" thickBot="1">
      <c r="A161" s="254"/>
      <c r="B161" s="254"/>
      <c r="C161" s="41" t="s">
        <v>61</v>
      </c>
      <c r="D161" s="38">
        <v>807</v>
      </c>
      <c r="E161" s="39" t="s">
        <v>64</v>
      </c>
      <c r="F161" s="40" t="s">
        <v>13</v>
      </c>
      <c r="G161" s="40" t="s">
        <v>13</v>
      </c>
      <c r="H161" s="98">
        <v>0</v>
      </c>
      <c r="I161" s="98">
        <v>1500</v>
      </c>
      <c r="J161" s="98">
        <v>0</v>
      </c>
      <c r="K161" s="99">
        <v>0</v>
      </c>
      <c r="L161" s="100">
        <v>0</v>
      </c>
      <c r="M161" s="98">
        <v>0</v>
      </c>
      <c r="N161" s="98">
        <v>0</v>
      </c>
      <c r="O161" s="66">
        <f>H161+I161+J161+K161+L161+M161+N161</f>
        <v>1500</v>
      </c>
    </row>
    <row r="162" spans="1:15" s="11" customFormat="1" ht="21" customHeight="1" thickBot="1">
      <c r="A162" s="255"/>
      <c r="B162" s="255"/>
      <c r="C162" s="29"/>
      <c r="D162" s="30"/>
      <c r="E162" s="31" t="s">
        <v>13</v>
      </c>
      <c r="F162" s="32" t="s">
        <v>13</v>
      </c>
      <c r="G162" s="32" t="s">
        <v>13</v>
      </c>
      <c r="H162" s="101"/>
      <c r="I162" s="101"/>
      <c r="J162" s="101"/>
      <c r="K162" s="102"/>
      <c r="L162" s="103"/>
      <c r="M162" s="101"/>
      <c r="N162" s="101"/>
      <c r="O162" s="66"/>
    </row>
    <row r="163" spans="1:15" s="93" customFormat="1" ht="17.25" customHeight="1" thickBot="1">
      <c r="A163" s="256" t="s">
        <v>37</v>
      </c>
      <c r="B163" s="262" t="s">
        <v>161</v>
      </c>
      <c r="C163" s="87" t="s">
        <v>23</v>
      </c>
      <c r="D163" s="88"/>
      <c r="E163" s="89" t="s">
        <v>13</v>
      </c>
      <c r="F163" s="90" t="s">
        <v>13</v>
      </c>
      <c r="G163" s="90" t="s">
        <v>13</v>
      </c>
      <c r="H163" s="91">
        <f>H165+H166</f>
        <v>167</v>
      </c>
      <c r="I163" s="91">
        <f t="shared" ref="I163:N163" si="70">I165+I166</f>
        <v>516.79999999999995</v>
      </c>
      <c r="J163" s="91">
        <f t="shared" si="70"/>
        <v>495</v>
      </c>
      <c r="K163" s="91">
        <f t="shared" si="70"/>
        <v>555.6</v>
      </c>
      <c r="L163" s="80">
        <f t="shared" si="70"/>
        <v>895</v>
      </c>
      <c r="M163" s="91">
        <f t="shared" si="70"/>
        <v>695</v>
      </c>
      <c r="N163" s="91">
        <f t="shared" si="70"/>
        <v>695</v>
      </c>
      <c r="O163" s="92">
        <f t="shared" ref="O163" si="71">H163+I163+J163+K163+L163+M163+N163</f>
        <v>4019.4</v>
      </c>
    </row>
    <row r="164" spans="1:15" s="93" customFormat="1" ht="18" customHeight="1" thickBot="1">
      <c r="A164" s="257"/>
      <c r="B164" s="263"/>
      <c r="C164" s="87" t="s">
        <v>14</v>
      </c>
      <c r="D164" s="88"/>
      <c r="E164" s="89"/>
      <c r="F164" s="90"/>
      <c r="G164" s="90"/>
      <c r="H164" s="91"/>
      <c r="I164" s="91"/>
      <c r="J164" s="91"/>
      <c r="K164" s="91"/>
      <c r="L164" s="80"/>
      <c r="M164" s="91"/>
      <c r="N164" s="91"/>
      <c r="O164" s="92"/>
    </row>
    <row r="165" spans="1:15" s="93" customFormat="1" ht="24.75" thickBot="1">
      <c r="A165" s="257"/>
      <c r="B165" s="263"/>
      <c r="C165" s="94" t="s">
        <v>61</v>
      </c>
      <c r="D165" s="88">
        <v>807</v>
      </c>
      <c r="E165" s="89" t="s">
        <v>62</v>
      </c>
      <c r="F165" s="95" t="s">
        <v>101</v>
      </c>
      <c r="G165" s="90">
        <v>240</v>
      </c>
      <c r="H165" s="91">
        <f>H169+H177+H173+H181+H185+H189</f>
        <v>167</v>
      </c>
      <c r="I165" s="91">
        <f t="shared" ref="I165:N165" si="72">I169+I177+I173+I181+I185+I189</f>
        <v>516.79999999999995</v>
      </c>
      <c r="J165" s="91">
        <f t="shared" si="72"/>
        <v>495</v>
      </c>
      <c r="K165" s="91">
        <f t="shared" si="72"/>
        <v>555.6</v>
      </c>
      <c r="L165" s="80">
        <f t="shared" si="72"/>
        <v>895</v>
      </c>
      <c r="M165" s="91">
        <f t="shared" si="72"/>
        <v>695</v>
      </c>
      <c r="N165" s="91">
        <f t="shared" si="72"/>
        <v>695</v>
      </c>
      <c r="O165" s="92">
        <f t="shared" ref="O165" si="73">H165+I165+J165+K165+L165+M165+N165</f>
        <v>4019.4</v>
      </c>
    </row>
    <row r="166" spans="1:15" s="93" customFormat="1" ht="20.25" customHeight="1" thickBot="1">
      <c r="A166" s="258"/>
      <c r="B166" s="264"/>
      <c r="C166" s="87"/>
      <c r="D166" s="88"/>
      <c r="E166" s="89" t="s">
        <v>13</v>
      </c>
      <c r="F166" s="90" t="s">
        <v>13</v>
      </c>
      <c r="G166" s="90" t="s">
        <v>13</v>
      </c>
      <c r="H166" s="91"/>
      <c r="I166" s="91"/>
      <c r="J166" s="91"/>
      <c r="K166" s="91"/>
      <c r="L166" s="80"/>
      <c r="M166" s="91"/>
      <c r="N166" s="91"/>
      <c r="O166" s="92"/>
    </row>
    <row r="167" spans="1:15" ht="18" customHeight="1" thickBot="1">
      <c r="A167" s="253" t="s">
        <v>162</v>
      </c>
      <c r="B167" s="253" t="s">
        <v>75</v>
      </c>
      <c r="C167" s="3" t="s">
        <v>23</v>
      </c>
      <c r="D167" s="2"/>
      <c r="E167" s="19" t="s">
        <v>13</v>
      </c>
      <c r="F167" s="4" t="s">
        <v>13</v>
      </c>
      <c r="G167" s="4" t="s">
        <v>13</v>
      </c>
      <c r="H167" s="85">
        <f>H169+H170</f>
        <v>0</v>
      </c>
      <c r="I167" s="85">
        <f t="shared" ref="I167:N167" si="74">I169+I170</f>
        <v>206.8</v>
      </c>
      <c r="J167" s="85">
        <f t="shared" si="74"/>
        <v>200</v>
      </c>
      <c r="K167" s="85">
        <f t="shared" si="74"/>
        <v>245.6</v>
      </c>
      <c r="L167" s="80">
        <f t="shared" si="74"/>
        <v>500</v>
      </c>
      <c r="M167" s="85">
        <f t="shared" si="74"/>
        <v>300</v>
      </c>
      <c r="N167" s="85">
        <f t="shared" si="74"/>
        <v>300</v>
      </c>
      <c r="O167" s="66">
        <f t="shared" si="53"/>
        <v>1752.4</v>
      </c>
    </row>
    <row r="168" spans="1:15" ht="23.25" customHeight="1" thickBot="1">
      <c r="A168" s="254"/>
      <c r="B168" s="254"/>
      <c r="C168" s="3" t="s">
        <v>14</v>
      </c>
      <c r="D168" s="2"/>
      <c r="E168" s="19"/>
      <c r="F168" s="4"/>
      <c r="G168" s="4"/>
      <c r="H168" s="85"/>
      <c r="I168" s="85"/>
      <c r="J168" s="85"/>
      <c r="K168" s="86"/>
      <c r="L168" s="80"/>
      <c r="M168" s="85"/>
      <c r="N168" s="85"/>
      <c r="O168" s="66"/>
    </row>
    <row r="169" spans="1:15" ht="24.75" thickBot="1">
      <c r="A169" s="254"/>
      <c r="B169" s="254"/>
      <c r="C169" s="14" t="s">
        <v>61</v>
      </c>
      <c r="D169" s="2">
        <v>807</v>
      </c>
      <c r="E169" s="19" t="s">
        <v>62</v>
      </c>
      <c r="F169" s="44" t="s">
        <v>101</v>
      </c>
      <c r="G169" s="4">
        <v>240</v>
      </c>
      <c r="H169" s="85">
        <v>0</v>
      </c>
      <c r="I169" s="85">
        <v>206.8</v>
      </c>
      <c r="J169" s="85">
        <v>200</v>
      </c>
      <c r="K169" s="86">
        <v>245.6</v>
      </c>
      <c r="L169" s="80">
        <v>500</v>
      </c>
      <c r="M169" s="85">
        <v>300</v>
      </c>
      <c r="N169" s="85">
        <v>300</v>
      </c>
      <c r="O169" s="66">
        <f t="shared" si="53"/>
        <v>1752.4</v>
      </c>
    </row>
    <row r="170" spans="1:15" ht="15.75" thickBot="1">
      <c r="A170" s="255"/>
      <c r="B170" s="255"/>
      <c r="C170" s="3"/>
      <c r="D170" s="2"/>
      <c r="E170" s="19" t="s">
        <v>13</v>
      </c>
      <c r="F170" s="4" t="s">
        <v>13</v>
      </c>
      <c r="G170" s="4" t="s">
        <v>13</v>
      </c>
      <c r="H170" s="85"/>
      <c r="I170" s="85"/>
      <c r="J170" s="85"/>
      <c r="K170" s="86"/>
      <c r="L170" s="80"/>
      <c r="M170" s="85"/>
      <c r="N170" s="85"/>
      <c r="O170" s="66"/>
    </row>
    <row r="171" spans="1:15" ht="18.75" customHeight="1" thickBot="1">
      <c r="A171" s="253" t="s">
        <v>163</v>
      </c>
      <c r="B171" s="253" t="s">
        <v>69</v>
      </c>
      <c r="C171" s="3" t="s">
        <v>23</v>
      </c>
      <c r="D171" s="2"/>
      <c r="E171" s="19" t="s">
        <v>13</v>
      </c>
      <c r="F171" s="4" t="s">
        <v>13</v>
      </c>
      <c r="G171" s="4" t="s">
        <v>13</v>
      </c>
      <c r="H171" s="85">
        <f>H173+H174</f>
        <v>57</v>
      </c>
      <c r="I171" s="85">
        <f t="shared" ref="I171:N171" si="75">I173+I174</f>
        <v>50</v>
      </c>
      <c r="J171" s="85">
        <f t="shared" si="75"/>
        <v>50</v>
      </c>
      <c r="K171" s="85">
        <f t="shared" si="75"/>
        <v>50</v>
      </c>
      <c r="L171" s="80">
        <f t="shared" si="75"/>
        <v>50</v>
      </c>
      <c r="M171" s="85">
        <f t="shared" si="75"/>
        <v>50</v>
      </c>
      <c r="N171" s="85">
        <f t="shared" si="75"/>
        <v>50</v>
      </c>
      <c r="O171" s="66">
        <f t="shared" ref="O171" si="76">H171+I171+J171+K171+L171+M171+N171</f>
        <v>357</v>
      </c>
    </row>
    <row r="172" spans="1:15" ht="23.25" customHeight="1" thickBot="1">
      <c r="A172" s="254"/>
      <c r="B172" s="254"/>
      <c r="C172" s="3" t="s">
        <v>14</v>
      </c>
      <c r="D172" s="2"/>
      <c r="E172" s="19"/>
      <c r="F172" s="4"/>
      <c r="G172" s="4"/>
      <c r="H172" s="85"/>
      <c r="I172" s="85"/>
      <c r="J172" s="85"/>
      <c r="K172" s="86"/>
      <c r="L172" s="80"/>
      <c r="M172" s="85"/>
      <c r="N172" s="85"/>
      <c r="O172" s="66"/>
    </row>
    <row r="173" spans="1:15" ht="24.75" thickBot="1">
      <c r="A173" s="254"/>
      <c r="B173" s="254"/>
      <c r="C173" s="14" t="s">
        <v>61</v>
      </c>
      <c r="D173" s="2">
        <v>807</v>
      </c>
      <c r="E173" s="19" t="s">
        <v>62</v>
      </c>
      <c r="F173" s="44" t="s">
        <v>101</v>
      </c>
      <c r="G173" s="4">
        <v>240</v>
      </c>
      <c r="H173" s="85">
        <v>57</v>
      </c>
      <c r="I173" s="85">
        <v>50</v>
      </c>
      <c r="J173" s="85">
        <v>50</v>
      </c>
      <c r="K173" s="86">
        <v>50</v>
      </c>
      <c r="L173" s="80">
        <v>50</v>
      </c>
      <c r="M173" s="85">
        <v>50</v>
      </c>
      <c r="N173" s="85">
        <v>50</v>
      </c>
      <c r="O173" s="66">
        <f t="shared" ref="O173" si="77">H173+I173+J173+K173+L173+M173+N173</f>
        <v>357</v>
      </c>
    </row>
    <row r="174" spans="1:15" ht="15.75" thickBot="1">
      <c r="A174" s="255"/>
      <c r="B174" s="255"/>
      <c r="C174" s="3"/>
      <c r="D174" s="2"/>
      <c r="E174" s="19" t="s">
        <v>13</v>
      </c>
      <c r="F174" s="4" t="s">
        <v>13</v>
      </c>
      <c r="G174" s="4" t="s">
        <v>13</v>
      </c>
      <c r="H174" s="85"/>
      <c r="I174" s="85"/>
      <c r="J174" s="85"/>
      <c r="K174" s="86"/>
      <c r="L174" s="80"/>
      <c r="M174" s="85"/>
      <c r="N174" s="85"/>
      <c r="O174" s="66"/>
    </row>
    <row r="175" spans="1:15" ht="19.5" customHeight="1" thickBot="1">
      <c r="A175" s="253" t="s">
        <v>164</v>
      </c>
      <c r="B175" s="253" t="s">
        <v>76</v>
      </c>
      <c r="C175" s="3" t="s">
        <v>23</v>
      </c>
      <c r="D175" s="2"/>
      <c r="E175" s="19" t="s">
        <v>13</v>
      </c>
      <c r="F175" s="4" t="s">
        <v>13</v>
      </c>
      <c r="G175" s="4" t="s">
        <v>13</v>
      </c>
      <c r="H175" s="85">
        <f>H177+H178</f>
        <v>110</v>
      </c>
      <c r="I175" s="85">
        <f t="shared" ref="I175:N175" si="78">I177+I178</f>
        <v>115</v>
      </c>
      <c r="J175" s="85">
        <f t="shared" si="78"/>
        <v>100</v>
      </c>
      <c r="K175" s="85">
        <f t="shared" si="78"/>
        <v>15</v>
      </c>
      <c r="L175" s="80">
        <f t="shared" si="78"/>
        <v>100</v>
      </c>
      <c r="M175" s="85">
        <f t="shared" si="78"/>
        <v>100</v>
      </c>
      <c r="N175" s="85">
        <f t="shared" si="78"/>
        <v>100</v>
      </c>
      <c r="O175" s="66">
        <f t="shared" si="53"/>
        <v>640</v>
      </c>
    </row>
    <row r="176" spans="1:15" ht="23.25" customHeight="1" thickBot="1">
      <c r="A176" s="254"/>
      <c r="B176" s="254"/>
      <c r="C176" s="3" t="s">
        <v>14</v>
      </c>
      <c r="D176" s="2"/>
      <c r="E176" s="19"/>
      <c r="F176" s="4"/>
      <c r="G176" s="4"/>
      <c r="H176" s="85"/>
      <c r="I176" s="85"/>
      <c r="J176" s="85"/>
      <c r="K176" s="86"/>
      <c r="L176" s="80"/>
      <c r="M176" s="85"/>
      <c r="N176" s="85"/>
      <c r="O176" s="66"/>
    </row>
    <row r="177" spans="1:15" ht="24.75" thickBot="1">
      <c r="A177" s="254"/>
      <c r="B177" s="254"/>
      <c r="C177" s="14" t="s">
        <v>61</v>
      </c>
      <c r="D177" s="2">
        <v>807</v>
      </c>
      <c r="E177" s="19" t="s">
        <v>62</v>
      </c>
      <c r="F177" s="44" t="s">
        <v>101</v>
      </c>
      <c r="G177" s="4">
        <v>240</v>
      </c>
      <c r="H177" s="85">
        <v>110</v>
      </c>
      <c r="I177" s="85">
        <v>115</v>
      </c>
      <c r="J177" s="85">
        <v>100</v>
      </c>
      <c r="K177" s="86">
        <v>15</v>
      </c>
      <c r="L177" s="80">
        <v>100</v>
      </c>
      <c r="M177" s="85">
        <v>100</v>
      </c>
      <c r="N177" s="85">
        <v>100</v>
      </c>
      <c r="O177" s="66">
        <f t="shared" si="53"/>
        <v>640</v>
      </c>
    </row>
    <row r="178" spans="1:15" ht="15.75" thickBot="1">
      <c r="A178" s="255"/>
      <c r="B178" s="255"/>
      <c r="C178" s="3"/>
      <c r="D178" s="2"/>
      <c r="E178" s="19" t="s">
        <v>13</v>
      </c>
      <c r="F178" s="4" t="s">
        <v>13</v>
      </c>
      <c r="G178" s="4" t="s">
        <v>13</v>
      </c>
      <c r="H178" s="85"/>
      <c r="I178" s="85"/>
      <c r="J178" s="85"/>
      <c r="K178" s="86"/>
      <c r="L178" s="80"/>
      <c r="M178" s="85"/>
      <c r="N178" s="85"/>
      <c r="O178" s="66"/>
    </row>
    <row r="179" spans="1:15" s="11" customFormat="1" ht="17.25" customHeight="1" thickBot="1">
      <c r="A179" s="253" t="s">
        <v>165</v>
      </c>
      <c r="B179" s="253" t="s">
        <v>78</v>
      </c>
      <c r="C179" s="33" t="s">
        <v>23</v>
      </c>
      <c r="D179" s="34"/>
      <c r="E179" s="35" t="s">
        <v>13</v>
      </c>
      <c r="F179" s="36" t="s">
        <v>13</v>
      </c>
      <c r="G179" s="36" t="s">
        <v>13</v>
      </c>
      <c r="H179" s="85">
        <f>H181+H182</f>
        <v>0</v>
      </c>
      <c r="I179" s="85">
        <f t="shared" ref="I179:N179" si="79">I181+I182</f>
        <v>100</v>
      </c>
      <c r="J179" s="85">
        <f t="shared" si="79"/>
        <v>100</v>
      </c>
      <c r="K179" s="85">
        <f t="shared" si="79"/>
        <v>200</v>
      </c>
      <c r="L179" s="80">
        <f t="shared" si="79"/>
        <v>200</v>
      </c>
      <c r="M179" s="85">
        <f t="shared" si="79"/>
        <v>200</v>
      </c>
      <c r="N179" s="85">
        <f t="shared" si="79"/>
        <v>200</v>
      </c>
      <c r="O179" s="66">
        <f>H179+I179+J179+K179+L179+M179+N179</f>
        <v>1000</v>
      </c>
    </row>
    <row r="180" spans="1:15" s="11" customFormat="1" ht="23.25" customHeight="1" thickBot="1">
      <c r="A180" s="254"/>
      <c r="B180" s="254"/>
      <c r="C180" s="37" t="s">
        <v>14</v>
      </c>
      <c r="D180" s="38"/>
      <c r="E180" s="39"/>
      <c r="F180" s="40"/>
      <c r="G180" s="40"/>
      <c r="H180" s="98"/>
      <c r="I180" s="98"/>
      <c r="J180" s="98"/>
      <c r="K180" s="99"/>
      <c r="L180" s="100"/>
      <c r="M180" s="98"/>
      <c r="N180" s="98"/>
      <c r="O180" s="66"/>
    </row>
    <row r="181" spans="1:15" s="11" customFormat="1" ht="24.75" thickBot="1">
      <c r="A181" s="254"/>
      <c r="B181" s="254"/>
      <c r="C181" s="41" t="s">
        <v>61</v>
      </c>
      <c r="D181" s="38">
        <v>807</v>
      </c>
      <c r="E181" s="39" t="s">
        <v>62</v>
      </c>
      <c r="F181" s="44" t="s">
        <v>101</v>
      </c>
      <c r="G181" s="40">
        <v>240</v>
      </c>
      <c r="H181" s="98">
        <v>0</v>
      </c>
      <c r="I181" s="98">
        <v>100</v>
      </c>
      <c r="J181" s="98">
        <v>100</v>
      </c>
      <c r="K181" s="99">
        <v>200</v>
      </c>
      <c r="L181" s="100">
        <v>200</v>
      </c>
      <c r="M181" s="98">
        <v>200</v>
      </c>
      <c r="N181" s="98">
        <v>200</v>
      </c>
      <c r="O181" s="66">
        <f>H181+I181+J181+K181+L181+M181+N181</f>
        <v>1000</v>
      </c>
    </row>
    <row r="182" spans="1:15" s="11" customFormat="1" ht="21" customHeight="1" thickBot="1">
      <c r="A182" s="255"/>
      <c r="B182" s="255"/>
      <c r="C182" s="29"/>
      <c r="D182" s="30"/>
      <c r="E182" s="31" t="s">
        <v>13</v>
      </c>
      <c r="F182" s="32" t="s">
        <v>13</v>
      </c>
      <c r="G182" s="32" t="s">
        <v>13</v>
      </c>
      <c r="H182" s="101"/>
      <c r="I182" s="101"/>
      <c r="J182" s="101"/>
      <c r="K182" s="102"/>
      <c r="L182" s="103"/>
      <c r="M182" s="101"/>
      <c r="N182" s="101"/>
      <c r="O182" s="66"/>
    </row>
    <row r="183" spans="1:15" s="11" customFormat="1" ht="18" customHeight="1" thickBot="1">
      <c r="A183" s="253" t="s">
        <v>166</v>
      </c>
      <c r="B183" s="253" t="s">
        <v>105</v>
      </c>
      <c r="C183" s="33" t="s">
        <v>23</v>
      </c>
      <c r="D183" s="34"/>
      <c r="E183" s="35" t="s">
        <v>13</v>
      </c>
      <c r="F183" s="36" t="s">
        <v>13</v>
      </c>
      <c r="G183" s="36" t="s">
        <v>13</v>
      </c>
      <c r="H183" s="85">
        <f>H185+H186</f>
        <v>0</v>
      </c>
      <c r="I183" s="85">
        <f t="shared" ref="I183:N183" si="80">I185+I186</f>
        <v>30</v>
      </c>
      <c r="J183" s="85">
        <f t="shared" si="80"/>
        <v>30</v>
      </c>
      <c r="K183" s="85">
        <f t="shared" si="80"/>
        <v>30</v>
      </c>
      <c r="L183" s="80">
        <f t="shared" si="80"/>
        <v>30</v>
      </c>
      <c r="M183" s="85">
        <f t="shared" si="80"/>
        <v>30</v>
      </c>
      <c r="N183" s="85">
        <f t="shared" si="80"/>
        <v>30</v>
      </c>
      <c r="O183" s="66">
        <f>H183+I183+J183+K183+L183+M183+N183</f>
        <v>180</v>
      </c>
    </row>
    <row r="184" spans="1:15" s="11" customFormat="1" ht="23.25" customHeight="1" thickBot="1">
      <c r="A184" s="254"/>
      <c r="B184" s="254"/>
      <c r="C184" s="37" t="s">
        <v>14</v>
      </c>
      <c r="D184" s="38"/>
      <c r="E184" s="39"/>
      <c r="F184" s="40"/>
      <c r="G184" s="40"/>
      <c r="H184" s="98"/>
      <c r="I184" s="98"/>
      <c r="J184" s="98"/>
      <c r="K184" s="99"/>
      <c r="L184" s="100"/>
      <c r="M184" s="98"/>
      <c r="N184" s="98"/>
      <c r="O184" s="66"/>
    </row>
    <row r="185" spans="1:15" s="11" customFormat="1" ht="24.75" thickBot="1">
      <c r="A185" s="254"/>
      <c r="B185" s="254"/>
      <c r="C185" s="41" t="s">
        <v>61</v>
      </c>
      <c r="D185" s="38">
        <v>807</v>
      </c>
      <c r="E185" s="39" t="s">
        <v>62</v>
      </c>
      <c r="F185" s="44" t="s">
        <v>101</v>
      </c>
      <c r="G185" s="40">
        <v>240</v>
      </c>
      <c r="H185" s="98">
        <v>0</v>
      </c>
      <c r="I185" s="98">
        <v>30</v>
      </c>
      <c r="J185" s="98">
        <v>30</v>
      </c>
      <c r="K185" s="99">
        <v>30</v>
      </c>
      <c r="L185" s="100">
        <v>30</v>
      </c>
      <c r="M185" s="98">
        <v>30</v>
      </c>
      <c r="N185" s="98">
        <v>30</v>
      </c>
      <c r="O185" s="66">
        <f>H185+I185+J185+K185+L185+M185+N185</f>
        <v>180</v>
      </c>
    </row>
    <row r="186" spans="1:15" s="11" customFormat="1" ht="21" customHeight="1" thickBot="1">
      <c r="A186" s="255"/>
      <c r="B186" s="255"/>
      <c r="C186" s="29"/>
      <c r="D186" s="30"/>
      <c r="E186" s="31" t="s">
        <v>13</v>
      </c>
      <c r="F186" s="32" t="s">
        <v>13</v>
      </c>
      <c r="G186" s="32" t="s">
        <v>13</v>
      </c>
      <c r="H186" s="101"/>
      <c r="I186" s="101"/>
      <c r="J186" s="101"/>
      <c r="K186" s="102"/>
      <c r="L186" s="103"/>
      <c r="M186" s="101"/>
      <c r="N186" s="101"/>
      <c r="O186" s="66"/>
    </row>
    <row r="187" spans="1:15" s="11" customFormat="1" ht="18.75" customHeight="1" thickBot="1">
      <c r="A187" s="253" t="s">
        <v>167</v>
      </c>
      <c r="B187" s="253" t="s">
        <v>168</v>
      </c>
      <c r="C187" s="33" t="s">
        <v>23</v>
      </c>
      <c r="D187" s="34"/>
      <c r="E187" s="35" t="s">
        <v>13</v>
      </c>
      <c r="F187" s="36" t="s">
        <v>13</v>
      </c>
      <c r="G187" s="36" t="s">
        <v>13</v>
      </c>
      <c r="H187" s="104">
        <f>H189+H190</f>
        <v>0</v>
      </c>
      <c r="I187" s="104">
        <f>I189+I190</f>
        <v>15</v>
      </c>
      <c r="J187" s="104">
        <f>J189+J190</f>
        <v>15</v>
      </c>
      <c r="K187" s="105">
        <f>K189</f>
        <v>15</v>
      </c>
      <c r="L187" s="106">
        <f>L189+L190</f>
        <v>15</v>
      </c>
      <c r="M187" s="104">
        <f>M189+M190</f>
        <v>15</v>
      </c>
      <c r="N187" s="104">
        <f>N189+N190</f>
        <v>15</v>
      </c>
      <c r="O187" s="66">
        <f>H187+I187+J187+K187+L187+M187+N187</f>
        <v>90</v>
      </c>
    </row>
    <row r="188" spans="1:15" s="11" customFormat="1" ht="23.25" customHeight="1" thickBot="1">
      <c r="A188" s="254"/>
      <c r="B188" s="254"/>
      <c r="C188" s="37" t="s">
        <v>14</v>
      </c>
      <c r="D188" s="38"/>
      <c r="E188" s="39"/>
      <c r="F188" s="40"/>
      <c r="G188" s="40"/>
      <c r="H188" s="98"/>
      <c r="I188" s="98"/>
      <c r="J188" s="98"/>
      <c r="K188" s="99"/>
      <c r="L188" s="100"/>
      <c r="M188" s="98"/>
      <c r="N188" s="98"/>
      <c r="O188" s="66"/>
    </row>
    <row r="189" spans="1:15" s="11" customFormat="1" ht="24.75" thickBot="1">
      <c r="A189" s="254"/>
      <c r="B189" s="254"/>
      <c r="C189" s="41" t="s">
        <v>61</v>
      </c>
      <c r="D189" s="38">
        <v>807</v>
      </c>
      <c r="E189" s="39" t="s">
        <v>62</v>
      </c>
      <c r="F189" s="44" t="s">
        <v>101</v>
      </c>
      <c r="G189" s="40">
        <v>240</v>
      </c>
      <c r="H189" s="98">
        <v>0</v>
      </c>
      <c r="I189" s="98">
        <v>15</v>
      </c>
      <c r="J189" s="98">
        <v>15</v>
      </c>
      <c r="K189" s="99">
        <v>15</v>
      </c>
      <c r="L189" s="100">
        <v>15</v>
      </c>
      <c r="M189" s="98">
        <v>15</v>
      </c>
      <c r="N189" s="98">
        <v>15</v>
      </c>
      <c r="O189" s="66">
        <f>H189+I189+J189+K189+L189+M189+N189</f>
        <v>90</v>
      </c>
    </row>
    <row r="190" spans="1:15" s="11" customFormat="1" ht="21" customHeight="1" thickBot="1">
      <c r="A190" s="255"/>
      <c r="B190" s="255"/>
      <c r="C190" s="29"/>
      <c r="D190" s="30"/>
      <c r="E190" s="31"/>
      <c r="F190" s="32"/>
      <c r="G190" s="32"/>
      <c r="H190" s="101"/>
      <c r="I190" s="101"/>
      <c r="J190" s="101"/>
      <c r="K190" s="102"/>
      <c r="L190" s="103"/>
      <c r="M190" s="101"/>
      <c r="N190" s="101"/>
      <c r="O190" s="66"/>
    </row>
    <row r="191" spans="1:15" s="93" customFormat="1" ht="18" customHeight="1" thickBot="1">
      <c r="A191" s="256" t="s">
        <v>58</v>
      </c>
      <c r="B191" s="262" t="s">
        <v>169</v>
      </c>
      <c r="C191" s="87" t="s">
        <v>23</v>
      </c>
      <c r="D191" s="88"/>
      <c r="E191" s="89" t="s">
        <v>13</v>
      </c>
      <c r="F191" s="90" t="s">
        <v>13</v>
      </c>
      <c r="G191" s="90" t="s">
        <v>13</v>
      </c>
      <c r="H191" s="91">
        <f>H193+H194</f>
        <v>450</v>
      </c>
      <c r="I191" s="91">
        <f t="shared" ref="I191:N191" si="81">I193+I194</f>
        <v>450</v>
      </c>
      <c r="J191" s="91">
        <f t="shared" si="81"/>
        <v>450</v>
      </c>
      <c r="K191" s="91">
        <f t="shared" si="81"/>
        <v>450</v>
      </c>
      <c r="L191" s="80">
        <f t="shared" si="81"/>
        <v>200</v>
      </c>
      <c r="M191" s="91">
        <f t="shared" si="81"/>
        <v>200</v>
      </c>
      <c r="N191" s="91">
        <f t="shared" si="81"/>
        <v>200</v>
      </c>
      <c r="O191" s="92">
        <f t="shared" ref="O191" si="82">H191+I191+J191+K191+L191+M191+N191</f>
        <v>2400</v>
      </c>
    </row>
    <row r="192" spans="1:15" s="93" customFormat="1" ht="18" customHeight="1" thickBot="1">
      <c r="A192" s="257"/>
      <c r="B192" s="263"/>
      <c r="C192" s="87" t="s">
        <v>14</v>
      </c>
      <c r="D192" s="88"/>
      <c r="E192" s="89"/>
      <c r="F192" s="90"/>
      <c r="G192" s="90"/>
      <c r="H192" s="91"/>
      <c r="I192" s="91"/>
      <c r="J192" s="91"/>
      <c r="K192" s="91"/>
      <c r="L192" s="80"/>
      <c r="M192" s="91"/>
      <c r="N192" s="91"/>
      <c r="O192" s="92"/>
    </row>
    <row r="193" spans="1:15" s="93" customFormat="1" ht="24.75" thickBot="1">
      <c r="A193" s="257"/>
      <c r="B193" s="263"/>
      <c r="C193" s="94" t="s">
        <v>61</v>
      </c>
      <c r="D193" s="88">
        <v>807</v>
      </c>
      <c r="E193" s="89" t="s">
        <v>62</v>
      </c>
      <c r="F193" s="95" t="s">
        <v>102</v>
      </c>
      <c r="G193" s="90">
        <v>240</v>
      </c>
      <c r="H193" s="91">
        <f>H197</f>
        <v>450</v>
      </c>
      <c r="I193" s="91">
        <f t="shared" ref="I193:N193" si="83">I197</f>
        <v>450</v>
      </c>
      <c r="J193" s="91">
        <f t="shared" si="83"/>
        <v>450</v>
      </c>
      <c r="K193" s="91">
        <f t="shared" si="83"/>
        <v>450</v>
      </c>
      <c r="L193" s="80">
        <f t="shared" si="83"/>
        <v>200</v>
      </c>
      <c r="M193" s="91">
        <f t="shared" si="83"/>
        <v>200</v>
      </c>
      <c r="N193" s="91">
        <f t="shared" si="83"/>
        <v>200</v>
      </c>
      <c r="O193" s="92">
        <f t="shared" ref="O193" si="84">H193+I193+J193+K193+L193+M193+N193</f>
        <v>2400</v>
      </c>
    </row>
    <row r="194" spans="1:15" s="93" customFormat="1" ht="18" customHeight="1" thickBot="1">
      <c r="A194" s="258"/>
      <c r="B194" s="264"/>
      <c r="C194" s="87"/>
      <c r="D194" s="88"/>
      <c r="E194" s="89" t="s">
        <v>13</v>
      </c>
      <c r="F194" s="90" t="s">
        <v>13</v>
      </c>
      <c r="G194" s="90" t="s">
        <v>13</v>
      </c>
      <c r="H194" s="91"/>
      <c r="I194" s="91"/>
      <c r="J194" s="91"/>
      <c r="K194" s="91"/>
      <c r="L194" s="80"/>
      <c r="M194" s="91"/>
      <c r="N194" s="91"/>
      <c r="O194" s="92"/>
    </row>
    <row r="195" spans="1:15" ht="22.5" customHeight="1" thickBot="1">
      <c r="A195" s="253" t="s">
        <v>170</v>
      </c>
      <c r="B195" s="253" t="s">
        <v>171</v>
      </c>
      <c r="C195" s="3" t="s">
        <v>23</v>
      </c>
      <c r="D195" s="2"/>
      <c r="E195" s="19" t="s">
        <v>13</v>
      </c>
      <c r="F195" s="4" t="s">
        <v>13</v>
      </c>
      <c r="G195" s="4" t="s">
        <v>13</v>
      </c>
      <c r="H195" s="104">
        <f>H197+H198</f>
        <v>450</v>
      </c>
      <c r="I195" s="104">
        <f t="shared" ref="I195:N195" si="85">I197+I198</f>
        <v>450</v>
      </c>
      <c r="J195" s="104">
        <f t="shared" si="85"/>
        <v>450</v>
      </c>
      <c r="K195" s="104">
        <f t="shared" si="85"/>
        <v>450</v>
      </c>
      <c r="L195" s="106">
        <f t="shared" si="85"/>
        <v>200</v>
      </c>
      <c r="M195" s="104">
        <f t="shared" si="85"/>
        <v>200</v>
      </c>
      <c r="N195" s="104">
        <f t="shared" si="85"/>
        <v>200</v>
      </c>
      <c r="O195" s="66">
        <f t="shared" ref="O195:O213" si="86">H195+I195+J195+K195+L195+M195+N195</f>
        <v>2400</v>
      </c>
    </row>
    <row r="196" spans="1:15" ht="23.25" customHeight="1" thickBot="1">
      <c r="A196" s="254"/>
      <c r="B196" s="254"/>
      <c r="C196" s="3" t="s">
        <v>14</v>
      </c>
      <c r="D196" s="2"/>
      <c r="E196" s="19"/>
      <c r="F196" s="4"/>
      <c r="G196" s="4"/>
      <c r="H196" s="85"/>
      <c r="I196" s="85"/>
      <c r="J196" s="85"/>
      <c r="K196" s="86"/>
      <c r="L196" s="80"/>
      <c r="M196" s="85"/>
      <c r="N196" s="85"/>
      <c r="O196" s="66"/>
    </row>
    <row r="197" spans="1:15" ht="24.75" thickBot="1">
      <c r="A197" s="254"/>
      <c r="B197" s="254"/>
      <c r="C197" s="14" t="s">
        <v>61</v>
      </c>
      <c r="D197" s="2">
        <v>807</v>
      </c>
      <c r="E197" s="19" t="s">
        <v>62</v>
      </c>
      <c r="F197" s="44" t="s">
        <v>102</v>
      </c>
      <c r="G197" s="4">
        <v>240</v>
      </c>
      <c r="H197" s="85">
        <v>450</v>
      </c>
      <c r="I197" s="85">
        <v>450</v>
      </c>
      <c r="J197" s="85">
        <v>450</v>
      </c>
      <c r="K197" s="86">
        <v>450</v>
      </c>
      <c r="L197" s="80">
        <v>200</v>
      </c>
      <c r="M197" s="85">
        <v>200</v>
      </c>
      <c r="N197" s="85">
        <v>200</v>
      </c>
      <c r="O197" s="66">
        <f t="shared" si="86"/>
        <v>2400</v>
      </c>
    </row>
    <row r="198" spans="1:15" ht="15.75" thickBot="1">
      <c r="A198" s="255"/>
      <c r="B198" s="255"/>
      <c r="C198" s="3"/>
      <c r="D198" s="2"/>
      <c r="E198" s="19" t="s">
        <v>13</v>
      </c>
      <c r="F198" s="4" t="s">
        <v>13</v>
      </c>
      <c r="G198" s="4" t="s">
        <v>13</v>
      </c>
      <c r="H198" s="85"/>
      <c r="I198" s="85"/>
      <c r="J198" s="85"/>
      <c r="K198" s="86"/>
      <c r="L198" s="80"/>
      <c r="M198" s="85"/>
      <c r="N198" s="85"/>
      <c r="O198" s="66"/>
    </row>
    <row r="199" spans="1:15" s="93" customFormat="1" ht="18" customHeight="1" thickBot="1">
      <c r="A199" s="256" t="s">
        <v>59</v>
      </c>
      <c r="B199" s="262" t="s">
        <v>172</v>
      </c>
      <c r="C199" s="87" t="s">
        <v>23</v>
      </c>
      <c r="D199" s="88"/>
      <c r="E199" s="89" t="s">
        <v>13</v>
      </c>
      <c r="F199" s="90" t="s">
        <v>13</v>
      </c>
      <c r="G199" s="90" t="s">
        <v>13</v>
      </c>
      <c r="H199" s="91">
        <f>H201+H202</f>
        <v>20</v>
      </c>
      <c r="I199" s="91">
        <f t="shared" ref="I199:N199" si="87">I201+I202</f>
        <v>30</v>
      </c>
      <c r="J199" s="91">
        <f t="shared" si="87"/>
        <v>30</v>
      </c>
      <c r="K199" s="91">
        <f t="shared" si="87"/>
        <v>30</v>
      </c>
      <c r="L199" s="80">
        <f t="shared" si="87"/>
        <v>50</v>
      </c>
      <c r="M199" s="91">
        <f t="shared" si="87"/>
        <v>50</v>
      </c>
      <c r="N199" s="91">
        <f t="shared" si="87"/>
        <v>50</v>
      </c>
      <c r="O199" s="92">
        <f t="shared" ref="O199" si="88">H199+I199+J199+K199+L199+M199+N199</f>
        <v>260</v>
      </c>
    </row>
    <row r="200" spans="1:15" s="93" customFormat="1" ht="18" customHeight="1" thickBot="1">
      <c r="A200" s="257"/>
      <c r="B200" s="263"/>
      <c r="C200" s="87" t="s">
        <v>14</v>
      </c>
      <c r="D200" s="88"/>
      <c r="E200" s="89"/>
      <c r="F200" s="90"/>
      <c r="G200" s="90"/>
      <c r="H200" s="91"/>
      <c r="I200" s="91"/>
      <c r="J200" s="91"/>
      <c r="K200" s="91"/>
      <c r="L200" s="80"/>
      <c r="M200" s="91"/>
      <c r="N200" s="91"/>
      <c r="O200" s="92"/>
    </row>
    <row r="201" spans="1:15" s="93" customFormat="1" ht="24.75" thickBot="1">
      <c r="A201" s="257"/>
      <c r="B201" s="263"/>
      <c r="C201" s="94" t="s">
        <v>61</v>
      </c>
      <c r="D201" s="88">
        <v>807</v>
      </c>
      <c r="E201" s="89" t="s">
        <v>62</v>
      </c>
      <c r="F201" s="95" t="s">
        <v>102</v>
      </c>
      <c r="G201" s="90">
        <v>240</v>
      </c>
      <c r="H201" s="91">
        <f>H205</f>
        <v>20</v>
      </c>
      <c r="I201" s="91">
        <f t="shared" ref="I201:N201" si="89">I205</f>
        <v>30</v>
      </c>
      <c r="J201" s="91">
        <f t="shared" si="89"/>
        <v>30</v>
      </c>
      <c r="K201" s="91">
        <f t="shared" si="89"/>
        <v>30</v>
      </c>
      <c r="L201" s="80">
        <f t="shared" si="89"/>
        <v>50</v>
      </c>
      <c r="M201" s="91">
        <f t="shared" si="89"/>
        <v>50</v>
      </c>
      <c r="N201" s="91">
        <f t="shared" si="89"/>
        <v>50</v>
      </c>
      <c r="O201" s="92">
        <f t="shared" ref="O201" si="90">H201+I201+J201+K201+L201+M201+N201</f>
        <v>260</v>
      </c>
    </row>
    <row r="202" spans="1:15" s="93" customFormat="1" ht="20.25" customHeight="1" thickBot="1">
      <c r="A202" s="258"/>
      <c r="B202" s="264"/>
      <c r="C202" s="87"/>
      <c r="D202" s="88"/>
      <c r="E202" s="89" t="s">
        <v>13</v>
      </c>
      <c r="F202" s="90" t="s">
        <v>13</v>
      </c>
      <c r="G202" s="90" t="s">
        <v>13</v>
      </c>
      <c r="H202" s="91"/>
      <c r="I202" s="91"/>
      <c r="J202" s="91"/>
      <c r="K202" s="91"/>
      <c r="L202" s="80"/>
      <c r="M202" s="91"/>
      <c r="N202" s="91"/>
      <c r="O202" s="92"/>
    </row>
    <row r="203" spans="1:15" s="11" customFormat="1" ht="19.5" customHeight="1" thickBot="1">
      <c r="A203" s="253" t="s">
        <v>173</v>
      </c>
      <c r="B203" s="253" t="s">
        <v>43</v>
      </c>
      <c r="C203" s="21" t="s">
        <v>23</v>
      </c>
      <c r="D203" s="22"/>
      <c r="E203" s="23" t="s">
        <v>13</v>
      </c>
      <c r="F203" s="24" t="s">
        <v>13</v>
      </c>
      <c r="G203" s="24" t="s">
        <v>13</v>
      </c>
      <c r="H203" s="104">
        <f>H205+H206</f>
        <v>20</v>
      </c>
      <c r="I203" s="104">
        <f t="shared" ref="I203:N203" si="91">I205+I206</f>
        <v>30</v>
      </c>
      <c r="J203" s="104">
        <f t="shared" si="91"/>
        <v>30</v>
      </c>
      <c r="K203" s="104">
        <f t="shared" si="91"/>
        <v>30</v>
      </c>
      <c r="L203" s="106">
        <f t="shared" si="91"/>
        <v>50</v>
      </c>
      <c r="M203" s="104">
        <f t="shared" si="91"/>
        <v>50</v>
      </c>
      <c r="N203" s="104">
        <f t="shared" si="91"/>
        <v>50</v>
      </c>
      <c r="O203" s="66">
        <f>H203+I203+J203+K203+L203+M203+N203</f>
        <v>260</v>
      </c>
    </row>
    <row r="204" spans="1:15" s="11" customFormat="1" ht="23.25" customHeight="1" thickBot="1">
      <c r="A204" s="254"/>
      <c r="B204" s="254"/>
      <c r="C204" s="3" t="s">
        <v>14</v>
      </c>
      <c r="D204" s="2"/>
      <c r="E204" s="19"/>
      <c r="F204" s="4"/>
      <c r="G204" s="4"/>
      <c r="H204" s="85"/>
      <c r="I204" s="85"/>
      <c r="J204" s="85"/>
      <c r="K204" s="86"/>
      <c r="L204" s="80"/>
      <c r="M204" s="85"/>
      <c r="N204" s="85"/>
      <c r="O204" s="66"/>
    </row>
    <row r="205" spans="1:15" s="11" customFormat="1" ht="24.75" thickBot="1">
      <c r="A205" s="254"/>
      <c r="B205" s="254"/>
      <c r="C205" s="25" t="s">
        <v>61</v>
      </c>
      <c r="D205" s="26">
        <v>807</v>
      </c>
      <c r="E205" s="27" t="s">
        <v>64</v>
      </c>
      <c r="F205" s="44" t="s">
        <v>104</v>
      </c>
      <c r="G205" s="28">
        <v>240</v>
      </c>
      <c r="H205" s="107">
        <v>20</v>
      </c>
      <c r="I205" s="107">
        <v>30</v>
      </c>
      <c r="J205" s="107">
        <v>30</v>
      </c>
      <c r="K205" s="108">
        <v>30</v>
      </c>
      <c r="L205" s="109">
        <v>50</v>
      </c>
      <c r="M205" s="107">
        <v>50</v>
      </c>
      <c r="N205" s="107">
        <v>50</v>
      </c>
      <c r="O205" s="66">
        <f>H205+I205+J205+K205+L205+M205+N205</f>
        <v>260</v>
      </c>
    </row>
    <row r="206" spans="1:15" s="11" customFormat="1" ht="21" customHeight="1" thickBot="1">
      <c r="A206" s="255"/>
      <c r="B206" s="255"/>
      <c r="C206" s="29"/>
      <c r="D206" s="30"/>
      <c r="E206" s="31" t="s">
        <v>13</v>
      </c>
      <c r="F206" s="32" t="s">
        <v>13</v>
      </c>
      <c r="G206" s="32" t="s">
        <v>13</v>
      </c>
      <c r="H206" s="101"/>
      <c r="I206" s="101"/>
      <c r="J206" s="101"/>
      <c r="K206" s="102"/>
      <c r="L206" s="103"/>
      <c r="M206" s="101"/>
      <c r="N206" s="101"/>
      <c r="O206" s="66"/>
    </row>
    <row r="207" spans="1:15" s="93" customFormat="1" ht="19.5" customHeight="1" thickBot="1">
      <c r="A207" s="256" t="s">
        <v>60</v>
      </c>
      <c r="B207" s="262" t="s">
        <v>174</v>
      </c>
      <c r="C207" s="87" t="s">
        <v>23</v>
      </c>
      <c r="D207" s="88"/>
      <c r="E207" s="89" t="s">
        <v>13</v>
      </c>
      <c r="F207" s="90" t="s">
        <v>13</v>
      </c>
      <c r="G207" s="90" t="s">
        <v>13</v>
      </c>
      <c r="H207" s="91">
        <f>H209+H210</f>
        <v>333</v>
      </c>
      <c r="I207" s="91">
        <f t="shared" ref="I207:N207" si="92">I209+I210</f>
        <v>679</v>
      </c>
      <c r="J207" s="91">
        <f t="shared" si="92"/>
        <v>1343.7</v>
      </c>
      <c r="K207" s="91">
        <f t="shared" si="92"/>
        <v>657.5</v>
      </c>
      <c r="L207" s="80">
        <f t="shared" si="92"/>
        <v>518.5</v>
      </c>
      <c r="M207" s="91">
        <f t="shared" si="92"/>
        <v>440</v>
      </c>
      <c r="N207" s="91">
        <f t="shared" si="92"/>
        <v>440</v>
      </c>
      <c r="O207" s="92">
        <f t="shared" ref="O207" si="93">H207+I207+J207+K207+L207+M207+N207</f>
        <v>4411.7</v>
      </c>
    </row>
    <row r="208" spans="1:15" s="93" customFormat="1" ht="18" customHeight="1" thickBot="1">
      <c r="A208" s="257"/>
      <c r="B208" s="263"/>
      <c r="C208" s="87" t="s">
        <v>14</v>
      </c>
      <c r="D208" s="88"/>
      <c r="E208" s="89"/>
      <c r="F208" s="90"/>
      <c r="G208" s="90"/>
      <c r="H208" s="91"/>
      <c r="I208" s="91"/>
      <c r="J208" s="91"/>
      <c r="K208" s="91"/>
      <c r="L208" s="80"/>
      <c r="M208" s="91"/>
      <c r="N208" s="91"/>
      <c r="O208" s="92"/>
    </row>
    <row r="209" spans="1:15" s="93" customFormat="1" ht="24.75" thickBot="1">
      <c r="A209" s="257"/>
      <c r="B209" s="263"/>
      <c r="C209" s="94" t="s">
        <v>61</v>
      </c>
      <c r="D209" s="88">
        <v>807</v>
      </c>
      <c r="E209" s="89" t="s">
        <v>62</v>
      </c>
      <c r="F209" s="95" t="s">
        <v>103</v>
      </c>
      <c r="G209" s="90">
        <v>240</v>
      </c>
      <c r="H209" s="91">
        <f>H213+H217+H221+H225+H229</f>
        <v>333</v>
      </c>
      <c r="I209" s="91">
        <f t="shared" ref="I209:N209" si="94">I213+I217+I221+I225+I229</f>
        <v>679</v>
      </c>
      <c r="J209" s="91">
        <f t="shared" si="94"/>
        <v>160</v>
      </c>
      <c r="K209" s="91">
        <f t="shared" si="94"/>
        <v>657.5</v>
      </c>
      <c r="L209" s="80">
        <f t="shared" si="94"/>
        <v>518.5</v>
      </c>
      <c r="M209" s="91">
        <f t="shared" si="94"/>
        <v>440</v>
      </c>
      <c r="N209" s="91">
        <f t="shared" si="94"/>
        <v>440</v>
      </c>
      <c r="O209" s="92">
        <f t="shared" ref="O209:O210" si="95">H209+I209+J209+K209+L209+M209+N209</f>
        <v>3228</v>
      </c>
    </row>
    <row r="210" spans="1:15" s="93" customFormat="1" ht="20.25" customHeight="1" thickBot="1">
      <c r="A210" s="258"/>
      <c r="B210" s="264"/>
      <c r="C210" s="87" t="s">
        <v>88</v>
      </c>
      <c r="D210" s="88"/>
      <c r="E210" s="89" t="s">
        <v>13</v>
      </c>
      <c r="F210" s="90" t="s">
        <v>13</v>
      </c>
      <c r="G210" s="90" t="s">
        <v>13</v>
      </c>
      <c r="H210" s="91">
        <f>H214+H218+H222+H226</f>
        <v>0</v>
      </c>
      <c r="I210" s="91">
        <f t="shared" ref="I210:N210" si="96">I214+I218+I222+I226</f>
        <v>0</v>
      </c>
      <c r="J210" s="91">
        <f t="shared" si="96"/>
        <v>1183.7</v>
      </c>
      <c r="K210" s="91">
        <f t="shared" si="96"/>
        <v>0</v>
      </c>
      <c r="L210" s="80">
        <f t="shared" si="96"/>
        <v>0</v>
      </c>
      <c r="M210" s="91">
        <f t="shared" si="96"/>
        <v>0</v>
      </c>
      <c r="N210" s="91">
        <f t="shared" si="96"/>
        <v>0</v>
      </c>
      <c r="O210" s="92">
        <f t="shared" si="95"/>
        <v>1183.7</v>
      </c>
    </row>
    <row r="211" spans="1:15" s="11" customFormat="1" ht="19.5" customHeight="1" thickBot="1">
      <c r="A211" s="253" t="s">
        <v>175</v>
      </c>
      <c r="B211" s="253" t="s">
        <v>77</v>
      </c>
      <c r="C211" s="3" t="s">
        <v>23</v>
      </c>
      <c r="D211" s="2"/>
      <c r="E211" s="19" t="s">
        <v>13</v>
      </c>
      <c r="F211" s="4" t="s">
        <v>13</v>
      </c>
      <c r="G211" s="4" t="s">
        <v>13</v>
      </c>
      <c r="H211" s="104">
        <f>H213+H214</f>
        <v>333</v>
      </c>
      <c r="I211" s="104">
        <f t="shared" ref="I211:N211" si="97">I213+I214</f>
        <v>179</v>
      </c>
      <c r="J211" s="104">
        <f t="shared" si="97"/>
        <v>150</v>
      </c>
      <c r="K211" s="104">
        <f t="shared" si="97"/>
        <v>218.6</v>
      </c>
      <c r="L211" s="106">
        <f t="shared" si="97"/>
        <v>198.5</v>
      </c>
      <c r="M211" s="104">
        <f t="shared" si="97"/>
        <v>200</v>
      </c>
      <c r="N211" s="104">
        <f t="shared" si="97"/>
        <v>200</v>
      </c>
      <c r="O211" s="66">
        <f t="shared" si="86"/>
        <v>1479.1</v>
      </c>
    </row>
    <row r="212" spans="1:15" s="11" customFormat="1" ht="23.25" customHeight="1" thickBot="1">
      <c r="A212" s="254"/>
      <c r="B212" s="254"/>
      <c r="C212" s="3" t="s">
        <v>14</v>
      </c>
      <c r="D212" s="2"/>
      <c r="E212" s="19"/>
      <c r="F212" s="4"/>
      <c r="G212" s="4"/>
      <c r="H212" s="85"/>
      <c r="I212" s="85"/>
      <c r="J212" s="85"/>
      <c r="K212" s="86"/>
      <c r="L212" s="80"/>
      <c r="M212" s="85"/>
      <c r="N212" s="85"/>
      <c r="O212" s="66"/>
    </row>
    <row r="213" spans="1:15" s="11" customFormat="1" ht="24.75" thickBot="1">
      <c r="A213" s="254"/>
      <c r="B213" s="254"/>
      <c r="C213" s="14" t="s">
        <v>61</v>
      </c>
      <c r="D213" s="2">
        <v>807</v>
      </c>
      <c r="E213" s="19" t="s">
        <v>62</v>
      </c>
      <c r="F213" s="44" t="s">
        <v>103</v>
      </c>
      <c r="G213" s="4">
        <v>240</v>
      </c>
      <c r="H213" s="85">
        <v>333</v>
      </c>
      <c r="I213" s="85">
        <v>179</v>
      </c>
      <c r="J213" s="85">
        <v>150</v>
      </c>
      <c r="K213" s="86">
        <v>218.6</v>
      </c>
      <c r="L213" s="80">
        <v>198.5</v>
      </c>
      <c r="M213" s="85">
        <v>200</v>
      </c>
      <c r="N213" s="85">
        <v>200</v>
      </c>
      <c r="O213" s="66">
        <f t="shared" si="86"/>
        <v>1479.1</v>
      </c>
    </row>
    <row r="214" spans="1:15" s="11" customFormat="1" ht="15.75" customHeight="1" thickBot="1">
      <c r="A214" s="255"/>
      <c r="B214" s="255"/>
      <c r="C214" s="3"/>
      <c r="D214" s="2"/>
      <c r="E214" s="19" t="s">
        <v>13</v>
      </c>
      <c r="F214" s="4" t="s">
        <v>13</v>
      </c>
      <c r="G214" s="4" t="s">
        <v>13</v>
      </c>
      <c r="H214" s="85"/>
      <c r="I214" s="85"/>
      <c r="J214" s="85"/>
      <c r="K214" s="86"/>
      <c r="L214" s="80"/>
      <c r="M214" s="85"/>
      <c r="N214" s="85"/>
      <c r="O214" s="66"/>
    </row>
    <row r="215" spans="1:15" s="11" customFormat="1" ht="20.25" customHeight="1" thickBot="1">
      <c r="A215" s="253" t="s">
        <v>176</v>
      </c>
      <c r="B215" s="253" t="s">
        <v>122</v>
      </c>
      <c r="C215" s="33" t="s">
        <v>23</v>
      </c>
      <c r="D215" s="34"/>
      <c r="E215" s="35" t="s">
        <v>13</v>
      </c>
      <c r="F215" s="36" t="s">
        <v>13</v>
      </c>
      <c r="G215" s="36" t="s">
        <v>13</v>
      </c>
      <c r="H215" s="104">
        <f>H217+H218</f>
        <v>0</v>
      </c>
      <c r="I215" s="104">
        <f t="shared" ref="I215:N215" si="98">I217+I218</f>
        <v>500</v>
      </c>
      <c r="J215" s="104">
        <f t="shared" si="98"/>
        <v>0</v>
      </c>
      <c r="K215" s="104">
        <f t="shared" si="98"/>
        <v>50</v>
      </c>
      <c r="L215" s="106">
        <f t="shared" si="98"/>
        <v>0</v>
      </c>
      <c r="M215" s="104">
        <f t="shared" si="98"/>
        <v>0</v>
      </c>
      <c r="N215" s="104">
        <f t="shared" si="98"/>
        <v>0</v>
      </c>
      <c r="O215" s="66">
        <f t="shared" ref="O215:O265" si="99">H215+I215+J215+K215+L215+M215+N215</f>
        <v>550</v>
      </c>
    </row>
    <row r="216" spans="1:15" s="11" customFormat="1" ht="21.75" customHeight="1" thickBot="1">
      <c r="A216" s="254"/>
      <c r="B216" s="254"/>
      <c r="C216" s="37" t="s">
        <v>14</v>
      </c>
      <c r="D216" s="38"/>
      <c r="E216" s="39"/>
      <c r="F216" s="40"/>
      <c r="G216" s="40"/>
      <c r="H216" s="98"/>
      <c r="I216" s="98"/>
      <c r="J216" s="98"/>
      <c r="K216" s="99"/>
      <c r="L216" s="100"/>
      <c r="M216" s="98"/>
      <c r="N216" s="98"/>
      <c r="O216" s="66"/>
    </row>
    <row r="217" spans="1:15" s="11" customFormat="1" ht="30" customHeight="1" thickBot="1">
      <c r="A217" s="254"/>
      <c r="B217" s="254"/>
      <c r="C217" s="41" t="s">
        <v>61</v>
      </c>
      <c r="D217" s="38">
        <v>807</v>
      </c>
      <c r="E217" s="39" t="s">
        <v>62</v>
      </c>
      <c r="F217" s="44" t="s">
        <v>103</v>
      </c>
      <c r="G217" s="40">
        <v>240</v>
      </c>
      <c r="H217" s="98">
        <v>0</v>
      </c>
      <c r="I217" s="98">
        <v>500</v>
      </c>
      <c r="J217" s="98">
        <v>0</v>
      </c>
      <c r="K217" s="99">
        <v>50</v>
      </c>
      <c r="L217" s="100">
        <v>0</v>
      </c>
      <c r="M217" s="98">
        <v>0</v>
      </c>
      <c r="N217" s="98">
        <v>0</v>
      </c>
      <c r="O217" s="66">
        <f t="shared" si="99"/>
        <v>550</v>
      </c>
    </row>
    <row r="218" spans="1:15" s="11" customFormat="1" ht="20.25" customHeight="1" thickBot="1">
      <c r="A218" s="255"/>
      <c r="B218" s="255"/>
      <c r="C218" s="29"/>
      <c r="D218" s="30"/>
      <c r="E218" s="31" t="s">
        <v>13</v>
      </c>
      <c r="F218" s="32" t="s">
        <v>13</v>
      </c>
      <c r="G218" s="32" t="s">
        <v>13</v>
      </c>
      <c r="H218" s="101"/>
      <c r="I218" s="101"/>
      <c r="J218" s="101"/>
      <c r="K218" s="102"/>
      <c r="L218" s="103"/>
      <c r="M218" s="101"/>
      <c r="N218" s="101"/>
      <c r="O218" s="66"/>
    </row>
    <row r="219" spans="1:15" s="11" customFormat="1" ht="19.5" customHeight="1" thickBot="1">
      <c r="A219" s="253" t="s">
        <v>177</v>
      </c>
      <c r="B219" s="253" t="s">
        <v>106</v>
      </c>
      <c r="C219" s="33" t="s">
        <v>23</v>
      </c>
      <c r="D219" s="34"/>
      <c r="E219" s="35" t="s">
        <v>13</v>
      </c>
      <c r="F219" s="36" t="s">
        <v>13</v>
      </c>
      <c r="G219" s="36" t="s">
        <v>13</v>
      </c>
      <c r="H219" s="104">
        <f t="shared" ref="H219:N219" si="100">H221+H222</f>
        <v>0</v>
      </c>
      <c r="I219" s="104">
        <f t="shared" si="100"/>
        <v>0</v>
      </c>
      <c r="J219" s="104">
        <f t="shared" si="100"/>
        <v>1193.7</v>
      </c>
      <c r="K219" s="105">
        <f t="shared" si="100"/>
        <v>308.89999999999998</v>
      </c>
      <c r="L219" s="106">
        <f t="shared" si="100"/>
        <v>0</v>
      </c>
      <c r="M219" s="104">
        <f t="shared" si="100"/>
        <v>220</v>
      </c>
      <c r="N219" s="104">
        <f t="shared" si="100"/>
        <v>220</v>
      </c>
      <c r="O219" s="66">
        <f t="shared" si="99"/>
        <v>1942.6</v>
      </c>
    </row>
    <row r="220" spans="1:15" s="11" customFormat="1" ht="23.25" customHeight="1" thickBot="1">
      <c r="A220" s="254"/>
      <c r="B220" s="254"/>
      <c r="C220" s="37" t="s">
        <v>14</v>
      </c>
      <c r="D220" s="38"/>
      <c r="E220" s="39"/>
      <c r="F220" s="40"/>
      <c r="G220" s="40"/>
      <c r="H220" s="98"/>
      <c r="I220" s="98"/>
      <c r="J220" s="98"/>
      <c r="K220" s="99"/>
      <c r="L220" s="100"/>
      <c r="M220" s="98"/>
      <c r="N220" s="98"/>
      <c r="O220" s="66"/>
    </row>
    <row r="221" spans="1:15" s="11" customFormat="1" ht="24.75" thickBot="1">
      <c r="A221" s="254"/>
      <c r="B221" s="254"/>
      <c r="C221" s="41" t="s">
        <v>61</v>
      </c>
      <c r="D221" s="38">
        <v>807</v>
      </c>
      <c r="E221" s="39" t="s">
        <v>63</v>
      </c>
      <c r="F221" s="44" t="s">
        <v>103</v>
      </c>
      <c r="G221" s="40">
        <v>240</v>
      </c>
      <c r="H221" s="98">
        <v>0</v>
      </c>
      <c r="I221" s="98">
        <v>0</v>
      </c>
      <c r="J221" s="98">
        <v>10</v>
      </c>
      <c r="K221" s="99">
        <v>308.89999999999998</v>
      </c>
      <c r="L221" s="100">
        <v>0</v>
      </c>
      <c r="M221" s="98">
        <v>220</v>
      </c>
      <c r="N221" s="98">
        <v>220</v>
      </c>
      <c r="O221" s="66">
        <f t="shared" si="99"/>
        <v>758.9</v>
      </c>
    </row>
    <row r="222" spans="1:15" s="11" customFormat="1" ht="19.5" customHeight="1" thickBot="1">
      <c r="A222" s="255"/>
      <c r="B222" s="255"/>
      <c r="C222" s="29" t="s">
        <v>88</v>
      </c>
      <c r="D222" s="30"/>
      <c r="E222" s="31" t="s">
        <v>13</v>
      </c>
      <c r="F222" s="32" t="s">
        <v>13</v>
      </c>
      <c r="G222" s="32" t="s">
        <v>13</v>
      </c>
      <c r="H222" s="101">
        <v>0</v>
      </c>
      <c r="I222" s="101">
        <v>0</v>
      </c>
      <c r="J222" s="101">
        <v>1183.7</v>
      </c>
      <c r="K222" s="102">
        <v>0</v>
      </c>
      <c r="L222" s="103">
        <v>0</v>
      </c>
      <c r="M222" s="101">
        <v>0</v>
      </c>
      <c r="N222" s="101">
        <v>0</v>
      </c>
      <c r="O222" s="66">
        <f t="shared" si="99"/>
        <v>1183.7</v>
      </c>
    </row>
    <row r="223" spans="1:15" s="11" customFormat="1" ht="19.5" customHeight="1" thickBot="1">
      <c r="A223" s="253" t="s">
        <v>178</v>
      </c>
      <c r="B223" s="253" t="s">
        <v>108</v>
      </c>
      <c r="C223" s="33" t="s">
        <v>23</v>
      </c>
      <c r="D223" s="34"/>
      <c r="E223" s="35" t="s">
        <v>13</v>
      </c>
      <c r="F223" s="36" t="s">
        <v>13</v>
      </c>
      <c r="G223" s="36" t="s">
        <v>13</v>
      </c>
      <c r="H223" s="104">
        <f t="shared" ref="H223:M223" si="101">H225+H226</f>
        <v>0</v>
      </c>
      <c r="I223" s="104">
        <f t="shared" si="101"/>
        <v>0</v>
      </c>
      <c r="J223" s="104">
        <f t="shared" si="101"/>
        <v>0</v>
      </c>
      <c r="K223" s="104">
        <f t="shared" si="101"/>
        <v>80</v>
      </c>
      <c r="L223" s="106">
        <f t="shared" si="101"/>
        <v>20</v>
      </c>
      <c r="M223" s="104">
        <f t="shared" si="101"/>
        <v>20</v>
      </c>
      <c r="N223" s="104">
        <v>0</v>
      </c>
      <c r="O223" s="66">
        <f t="shared" si="99"/>
        <v>120</v>
      </c>
    </row>
    <row r="224" spans="1:15" s="11" customFormat="1" ht="18" customHeight="1" thickBot="1">
      <c r="A224" s="254"/>
      <c r="B224" s="254"/>
      <c r="C224" s="37" t="s">
        <v>14</v>
      </c>
      <c r="D224" s="38"/>
      <c r="E224" s="39"/>
      <c r="F224" s="40"/>
      <c r="G224" s="40"/>
      <c r="H224" s="98"/>
      <c r="I224" s="98"/>
      <c r="J224" s="98"/>
      <c r="K224" s="99"/>
      <c r="L224" s="100"/>
      <c r="M224" s="98"/>
      <c r="N224" s="98"/>
      <c r="O224" s="66"/>
    </row>
    <row r="225" spans="1:15" s="11" customFormat="1" ht="24.75" thickBot="1">
      <c r="A225" s="254"/>
      <c r="B225" s="254"/>
      <c r="C225" s="41" t="s">
        <v>61</v>
      </c>
      <c r="D225" s="38">
        <v>807</v>
      </c>
      <c r="E225" s="39" t="s">
        <v>62</v>
      </c>
      <c r="F225" s="44" t="s">
        <v>103</v>
      </c>
      <c r="G225" s="40">
        <v>240</v>
      </c>
      <c r="H225" s="98">
        <v>0</v>
      </c>
      <c r="I225" s="98">
        <v>0</v>
      </c>
      <c r="J225" s="98">
        <v>0</v>
      </c>
      <c r="K225" s="99">
        <v>80</v>
      </c>
      <c r="L225" s="100">
        <v>20</v>
      </c>
      <c r="M225" s="98">
        <v>20</v>
      </c>
      <c r="N225" s="98">
        <v>20</v>
      </c>
      <c r="O225" s="66">
        <f t="shared" si="99"/>
        <v>140</v>
      </c>
    </row>
    <row r="226" spans="1:15" s="11" customFormat="1" ht="21" customHeight="1" thickBot="1">
      <c r="A226" s="255"/>
      <c r="B226" s="255"/>
      <c r="C226" s="29"/>
      <c r="D226" s="30"/>
      <c r="E226" s="31" t="s">
        <v>13</v>
      </c>
      <c r="F226" s="32" t="s">
        <v>13</v>
      </c>
      <c r="G226" s="32" t="s">
        <v>13</v>
      </c>
      <c r="H226" s="101"/>
      <c r="I226" s="101"/>
      <c r="J226" s="101"/>
      <c r="K226" s="102"/>
      <c r="L226" s="103"/>
      <c r="M226" s="101"/>
      <c r="N226" s="101"/>
      <c r="O226" s="66"/>
    </row>
    <row r="227" spans="1:15" s="11" customFormat="1" ht="19.5" customHeight="1" thickBot="1">
      <c r="A227" s="253" t="s">
        <v>223</v>
      </c>
      <c r="B227" s="253" t="s">
        <v>224</v>
      </c>
      <c r="C227" s="33" t="s">
        <v>23</v>
      </c>
      <c r="D227" s="34"/>
      <c r="E227" s="35" t="s">
        <v>13</v>
      </c>
      <c r="F227" s="36" t="s">
        <v>13</v>
      </c>
      <c r="G227" s="36" t="s">
        <v>13</v>
      </c>
      <c r="H227" s="104">
        <f t="shared" ref="H227:M227" si="102">H229+H230</f>
        <v>0</v>
      </c>
      <c r="I227" s="104">
        <f t="shared" si="102"/>
        <v>0</v>
      </c>
      <c r="J227" s="104">
        <f t="shared" si="102"/>
        <v>0</v>
      </c>
      <c r="K227" s="104">
        <f t="shared" si="102"/>
        <v>0</v>
      </c>
      <c r="L227" s="106">
        <f t="shared" si="102"/>
        <v>300</v>
      </c>
      <c r="M227" s="104">
        <f t="shared" si="102"/>
        <v>0</v>
      </c>
      <c r="N227" s="104">
        <v>0</v>
      </c>
      <c r="O227" s="66">
        <f t="shared" ref="O227" si="103">H227+I227+J227+K227+L227+M227+N227</f>
        <v>300</v>
      </c>
    </row>
    <row r="228" spans="1:15" s="11" customFormat="1" ht="18" customHeight="1" thickBot="1">
      <c r="A228" s="254"/>
      <c r="B228" s="254"/>
      <c r="C228" s="37" t="s">
        <v>14</v>
      </c>
      <c r="D228" s="38"/>
      <c r="E228" s="39"/>
      <c r="F228" s="40"/>
      <c r="G228" s="40"/>
      <c r="H228" s="98"/>
      <c r="I228" s="98"/>
      <c r="J228" s="98"/>
      <c r="K228" s="99"/>
      <c r="L228" s="100"/>
      <c r="M228" s="98"/>
      <c r="N228" s="98"/>
      <c r="O228" s="66"/>
    </row>
    <row r="229" spans="1:15" s="11" customFormat="1" ht="24.75" thickBot="1">
      <c r="A229" s="254"/>
      <c r="B229" s="254"/>
      <c r="C229" s="41" t="s">
        <v>61</v>
      </c>
      <c r="D229" s="38">
        <v>807</v>
      </c>
      <c r="E229" s="39" t="s">
        <v>62</v>
      </c>
      <c r="F229" s="44" t="s">
        <v>103</v>
      </c>
      <c r="G229" s="40">
        <v>240</v>
      </c>
      <c r="H229" s="98">
        <v>0</v>
      </c>
      <c r="I229" s="98">
        <v>0</v>
      </c>
      <c r="J229" s="98">
        <v>0</v>
      </c>
      <c r="K229" s="99">
        <v>0</v>
      </c>
      <c r="L229" s="100">
        <v>300</v>
      </c>
      <c r="M229" s="98">
        <v>0</v>
      </c>
      <c r="N229" s="98">
        <v>0</v>
      </c>
      <c r="O229" s="66">
        <f t="shared" ref="O229" si="104">H229+I229+J229+K229+L229+M229+N229</f>
        <v>300</v>
      </c>
    </row>
    <row r="230" spans="1:15" s="11" customFormat="1" ht="21" customHeight="1" thickBot="1">
      <c r="A230" s="255"/>
      <c r="B230" s="255"/>
      <c r="C230" s="29"/>
      <c r="D230" s="30"/>
      <c r="E230" s="31" t="s">
        <v>13</v>
      </c>
      <c r="F230" s="32" t="s">
        <v>13</v>
      </c>
      <c r="G230" s="32" t="s">
        <v>13</v>
      </c>
      <c r="H230" s="101"/>
      <c r="I230" s="101"/>
      <c r="J230" s="101"/>
      <c r="K230" s="102"/>
      <c r="L230" s="103"/>
      <c r="M230" s="101"/>
      <c r="N230" s="101"/>
      <c r="O230" s="66"/>
    </row>
    <row r="231" spans="1:15" s="115" customFormat="1" ht="18.75" customHeight="1" thickBot="1">
      <c r="A231" s="256" t="s">
        <v>179</v>
      </c>
      <c r="B231" s="256" t="s">
        <v>180</v>
      </c>
      <c r="C231" s="110" t="s">
        <v>23</v>
      </c>
      <c r="D231" s="111"/>
      <c r="E231" s="112" t="s">
        <v>13</v>
      </c>
      <c r="F231" s="113" t="s">
        <v>13</v>
      </c>
      <c r="G231" s="113" t="s">
        <v>13</v>
      </c>
      <c r="H231" s="114">
        <f t="shared" ref="H231:N231" si="105">H233+H234</f>
        <v>0</v>
      </c>
      <c r="I231" s="114">
        <f t="shared" si="105"/>
        <v>0</v>
      </c>
      <c r="J231" s="114">
        <f t="shared" si="105"/>
        <v>0</v>
      </c>
      <c r="K231" s="114">
        <f t="shared" si="105"/>
        <v>0</v>
      </c>
      <c r="L231" s="106">
        <f t="shared" si="105"/>
        <v>200</v>
      </c>
      <c r="M231" s="114">
        <f t="shared" si="105"/>
        <v>100</v>
      </c>
      <c r="N231" s="114">
        <f t="shared" si="105"/>
        <v>100</v>
      </c>
      <c r="O231" s="92">
        <f t="shared" ref="O231" si="106">H231+I231+J231+K231+L231+M231+N231</f>
        <v>400</v>
      </c>
    </row>
    <row r="232" spans="1:15" s="115" customFormat="1" ht="23.25" customHeight="1" thickBot="1">
      <c r="A232" s="257"/>
      <c r="B232" s="257"/>
      <c r="C232" s="116" t="s">
        <v>14</v>
      </c>
      <c r="D232" s="117"/>
      <c r="E232" s="118"/>
      <c r="F232" s="119"/>
      <c r="G232" s="119"/>
      <c r="H232" s="120"/>
      <c r="I232" s="120"/>
      <c r="J232" s="120"/>
      <c r="K232" s="120"/>
      <c r="L232" s="100"/>
      <c r="M232" s="120"/>
      <c r="N232" s="120"/>
      <c r="O232" s="92"/>
    </row>
    <row r="233" spans="1:15" s="115" customFormat="1" ht="24.75" thickBot="1">
      <c r="A233" s="257"/>
      <c r="B233" s="257"/>
      <c r="C233" s="121" t="s">
        <v>61</v>
      </c>
      <c r="D233" s="117">
        <v>807</v>
      </c>
      <c r="E233" s="118" t="s">
        <v>62</v>
      </c>
      <c r="F233" s="95" t="s">
        <v>181</v>
      </c>
      <c r="G233" s="119">
        <v>240</v>
      </c>
      <c r="H233" s="120">
        <v>0</v>
      </c>
      <c r="I233" s="120">
        <v>0</v>
      </c>
      <c r="J233" s="120">
        <v>0</v>
      </c>
      <c r="K233" s="120">
        <v>0</v>
      </c>
      <c r="L233" s="100">
        <v>200</v>
      </c>
      <c r="M233" s="120">
        <v>100</v>
      </c>
      <c r="N233" s="120">
        <v>100</v>
      </c>
      <c r="O233" s="92">
        <f t="shared" ref="O233:O235" si="107">H233+I233+J233+K233+L233+M233+N233</f>
        <v>400</v>
      </c>
    </row>
    <row r="234" spans="1:15" s="115" customFormat="1" ht="15" customHeight="1" thickBot="1">
      <c r="A234" s="258"/>
      <c r="B234" s="258"/>
      <c r="C234" s="122"/>
      <c r="D234" s="123"/>
      <c r="E234" s="124"/>
      <c r="F234" s="125"/>
      <c r="G234" s="125"/>
      <c r="H234" s="126"/>
      <c r="I234" s="126"/>
      <c r="J234" s="126"/>
      <c r="K234" s="126"/>
      <c r="L234" s="103"/>
      <c r="M234" s="126"/>
      <c r="N234" s="126"/>
      <c r="O234" s="92">
        <f t="shared" si="107"/>
        <v>0</v>
      </c>
    </row>
    <row r="235" spans="1:15" s="115" customFormat="1" ht="18.75" customHeight="1" thickBot="1">
      <c r="A235" s="256" t="s">
        <v>179</v>
      </c>
      <c r="B235" s="256" t="s">
        <v>182</v>
      </c>
      <c r="C235" s="110" t="s">
        <v>23</v>
      </c>
      <c r="D235" s="111"/>
      <c r="E235" s="112" t="s">
        <v>13</v>
      </c>
      <c r="F235" s="113" t="s">
        <v>13</v>
      </c>
      <c r="G235" s="113" t="s">
        <v>13</v>
      </c>
      <c r="H235" s="114">
        <f t="shared" ref="H235:N235" si="108">H237+H238</f>
        <v>0</v>
      </c>
      <c r="I235" s="114">
        <f t="shared" si="108"/>
        <v>0</v>
      </c>
      <c r="J235" s="114">
        <f t="shared" si="108"/>
        <v>0</v>
      </c>
      <c r="K235" s="114">
        <f t="shared" si="108"/>
        <v>1.5</v>
      </c>
      <c r="L235" s="106">
        <f t="shared" si="108"/>
        <v>0</v>
      </c>
      <c r="M235" s="114">
        <f t="shared" si="108"/>
        <v>0</v>
      </c>
      <c r="N235" s="114">
        <f t="shared" si="108"/>
        <v>0</v>
      </c>
      <c r="O235" s="92">
        <f t="shared" si="107"/>
        <v>1.5</v>
      </c>
    </row>
    <row r="236" spans="1:15" s="115" customFormat="1" ht="23.25" customHeight="1" thickBot="1">
      <c r="A236" s="257"/>
      <c r="B236" s="257"/>
      <c r="C236" s="116" t="s">
        <v>14</v>
      </c>
      <c r="D236" s="117"/>
      <c r="E236" s="118"/>
      <c r="F236" s="119"/>
      <c r="G236" s="119"/>
      <c r="H236" s="120"/>
      <c r="I236" s="120"/>
      <c r="J236" s="120"/>
      <c r="K236" s="120"/>
      <c r="L236" s="100"/>
      <c r="M236" s="120"/>
      <c r="N236" s="120"/>
      <c r="O236" s="92"/>
    </row>
    <row r="237" spans="1:15" s="115" customFormat="1" ht="24.75" thickBot="1">
      <c r="A237" s="257"/>
      <c r="B237" s="257"/>
      <c r="C237" s="121" t="s">
        <v>61</v>
      </c>
      <c r="D237" s="117">
        <v>807</v>
      </c>
      <c r="E237" s="118" t="s">
        <v>62</v>
      </c>
      <c r="F237" s="95" t="s">
        <v>183</v>
      </c>
      <c r="G237" s="119">
        <v>240</v>
      </c>
      <c r="H237" s="120">
        <v>0</v>
      </c>
      <c r="I237" s="120">
        <v>0</v>
      </c>
      <c r="J237" s="120">
        <v>0</v>
      </c>
      <c r="K237" s="120">
        <v>1.5</v>
      </c>
      <c r="L237" s="100">
        <v>0</v>
      </c>
      <c r="M237" s="120">
        <v>0</v>
      </c>
      <c r="N237" s="120">
        <v>0</v>
      </c>
      <c r="O237" s="92">
        <f t="shared" ref="O237:O238" si="109">H237+I237+J237+K237+L237+M237+N237</f>
        <v>1.5</v>
      </c>
    </row>
    <row r="238" spans="1:15" s="115" customFormat="1" ht="15" customHeight="1" thickBot="1">
      <c r="A238" s="258"/>
      <c r="B238" s="258"/>
      <c r="C238" s="122"/>
      <c r="D238" s="123"/>
      <c r="E238" s="124"/>
      <c r="F238" s="125"/>
      <c r="G238" s="125"/>
      <c r="H238" s="126"/>
      <c r="I238" s="126"/>
      <c r="J238" s="126"/>
      <c r="K238" s="126"/>
      <c r="L238" s="103"/>
      <c r="M238" s="126"/>
      <c r="N238" s="126"/>
      <c r="O238" s="92">
        <f t="shared" si="109"/>
        <v>0</v>
      </c>
    </row>
    <row r="239" spans="1:15" s="115" customFormat="1" ht="20.25" customHeight="1" thickBot="1">
      <c r="A239" s="256" t="s">
        <v>184</v>
      </c>
      <c r="B239" s="256" t="s">
        <v>220</v>
      </c>
      <c r="C239" s="110" t="s">
        <v>23</v>
      </c>
      <c r="D239" s="111"/>
      <c r="E239" s="112" t="s">
        <v>13</v>
      </c>
      <c r="F239" s="113" t="s">
        <v>13</v>
      </c>
      <c r="G239" s="113" t="s">
        <v>13</v>
      </c>
      <c r="H239" s="114">
        <f t="shared" ref="H239:N239" si="110">H241+H242</f>
        <v>0</v>
      </c>
      <c r="I239" s="114">
        <f t="shared" si="110"/>
        <v>0</v>
      </c>
      <c r="J239" s="114">
        <f t="shared" si="110"/>
        <v>0</v>
      </c>
      <c r="K239" s="114">
        <f t="shared" si="110"/>
        <v>1498.3</v>
      </c>
      <c r="L239" s="106">
        <f t="shared" si="110"/>
        <v>1501.5</v>
      </c>
      <c r="M239" s="114">
        <f t="shared" si="110"/>
        <v>0</v>
      </c>
      <c r="N239" s="114">
        <f t="shared" si="110"/>
        <v>0</v>
      </c>
      <c r="O239" s="92">
        <f t="shared" si="99"/>
        <v>2999.8</v>
      </c>
    </row>
    <row r="240" spans="1:15" s="115" customFormat="1" ht="23.25" customHeight="1" thickBot="1">
      <c r="A240" s="257"/>
      <c r="B240" s="257"/>
      <c r="C240" s="116" t="s">
        <v>14</v>
      </c>
      <c r="D240" s="117"/>
      <c r="E240" s="118" t="s">
        <v>13</v>
      </c>
      <c r="F240" s="119" t="s">
        <v>13</v>
      </c>
      <c r="G240" s="119" t="s">
        <v>13</v>
      </c>
      <c r="H240" s="120"/>
      <c r="I240" s="120"/>
      <c r="J240" s="120"/>
      <c r="K240" s="120"/>
      <c r="L240" s="100"/>
      <c r="M240" s="120"/>
      <c r="N240" s="120"/>
      <c r="O240" s="92"/>
    </row>
    <row r="241" spans="1:15" s="115" customFormat="1" ht="24.75" thickBot="1">
      <c r="A241" s="257"/>
      <c r="B241" s="257"/>
      <c r="C241" s="121" t="s">
        <v>61</v>
      </c>
      <c r="D241" s="117"/>
      <c r="E241" s="118" t="s">
        <v>221</v>
      </c>
      <c r="F241" s="95" t="s">
        <v>222</v>
      </c>
      <c r="G241" s="119">
        <v>240</v>
      </c>
      <c r="H241" s="120"/>
      <c r="I241" s="120"/>
      <c r="J241" s="120"/>
      <c r="K241" s="120"/>
      <c r="L241" s="100">
        <v>1.5</v>
      </c>
      <c r="M241" s="120"/>
      <c r="N241" s="120"/>
      <c r="O241" s="92"/>
    </row>
    <row r="242" spans="1:15" s="115" customFormat="1" ht="21" customHeight="1" thickBot="1">
      <c r="A242" s="258"/>
      <c r="B242" s="258"/>
      <c r="C242" s="122" t="s">
        <v>88</v>
      </c>
      <c r="D242" s="123"/>
      <c r="E242" s="124" t="s">
        <v>221</v>
      </c>
      <c r="F242" s="95" t="s">
        <v>185</v>
      </c>
      <c r="G242" s="125">
        <v>240</v>
      </c>
      <c r="H242" s="126">
        <v>0</v>
      </c>
      <c r="I242" s="126">
        <v>0</v>
      </c>
      <c r="J242" s="126">
        <v>0</v>
      </c>
      <c r="K242" s="126">
        <v>1498.3</v>
      </c>
      <c r="L242" s="103">
        <v>1500</v>
      </c>
      <c r="M242" s="126">
        <v>0</v>
      </c>
      <c r="N242" s="126">
        <v>0</v>
      </c>
      <c r="O242" s="92">
        <f t="shared" si="99"/>
        <v>2998.3</v>
      </c>
    </row>
    <row r="243" spans="1:15" s="62" customFormat="1" ht="31.5" customHeight="1" thickBot="1">
      <c r="A243" s="247" t="s">
        <v>38</v>
      </c>
      <c r="B243" s="247" t="s">
        <v>39</v>
      </c>
      <c r="C243" s="69" t="s">
        <v>16</v>
      </c>
      <c r="D243" s="70"/>
      <c r="E243" s="71" t="s">
        <v>13</v>
      </c>
      <c r="F243" s="72" t="s">
        <v>13</v>
      </c>
      <c r="G243" s="72" t="s">
        <v>13</v>
      </c>
      <c r="H243" s="68">
        <f>H245+H246</f>
        <v>701</v>
      </c>
      <c r="I243" s="68">
        <f t="shared" ref="I243:N243" si="111">I245+I246</f>
        <v>760.80000000000007</v>
      </c>
      <c r="J243" s="68">
        <f t="shared" si="111"/>
        <v>713.6</v>
      </c>
      <c r="K243" s="68">
        <f t="shared" si="111"/>
        <v>1620.6999999999998</v>
      </c>
      <c r="L243" s="68">
        <f t="shared" si="111"/>
        <v>1460.6</v>
      </c>
      <c r="M243" s="68">
        <f t="shared" si="111"/>
        <v>1380.6</v>
      </c>
      <c r="N243" s="68">
        <f t="shared" si="111"/>
        <v>1380.6</v>
      </c>
      <c r="O243" s="68">
        <f>O255+O259+O263+O251+O283+O267+O271+O275+O279</f>
        <v>7937.9000000000005</v>
      </c>
    </row>
    <row r="244" spans="1:15" s="62" customFormat="1" ht="18" customHeight="1" thickBot="1">
      <c r="A244" s="248"/>
      <c r="B244" s="248"/>
      <c r="C244" s="69" t="s">
        <v>14</v>
      </c>
      <c r="D244" s="70"/>
      <c r="E244" s="71" t="s">
        <v>13</v>
      </c>
      <c r="F244" s="72" t="s">
        <v>13</v>
      </c>
      <c r="G244" s="72" t="s">
        <v>13</v>
      </c>
      <c r="H244" s="68"/>
      <c r="I244" s="68"/>
      <c r="J244" s="68"/>
      <c r="K244" s="68"/>
      <c r="L244" s="68"/>
      <c r="M244" s="68"/>
      <c r="N244" s="68"/>
      <c r="O244" s="68"/>
    </row>
    <row r="245" spans="1:15" s="62" customFormat="1" ht="24.75" thickBot="1">
      <c r="A245" s="248"/>
      <c r="B245" s="248"/>
      <c r="C245" s="73" t="s">
        <v>61</v>
      </c>
      <c r="D245" s="70">
        <v>807</v>
      </c>
      <c r="E245" s="71" t="s">
        <v>64</v>
      </c>
      <c r="F245" s="74" t="s">
        <v>109</v>
      </c>
      <c r="G245" s="72" t="s">
        <v>13</v>
      </c>
      <c r="H245" s="68">
        <f>H249</f>
        <v>701</v>
      </c>
      <c r="I245" s="68">
        <f t="shared" ref="I245:N245" si="112">I249</f>
        <v>760.80000000000007</v>
      </c>
      <c r="J245" s="68">
        <f t="shared" si="112"/>
        <v>713.6</v>
      </c>
      <c r="K245" s="68">
        <f t="shared" si="112"/>
        <v>1620.6999999999998</v>
      </c>
      <c r="L245" s="68">
        <f t="shared" si="112"/>
        <v>1460.6</v>
      </c>
      <c r="M245" s="68">
        <f t="shared" si="112"/>
        <v>1380.6</v>
      </c>
      <c r="N245" s="68">
        <f t="shared" si="112"/>
        <v>1380.6</v>
      </c>
      <c r="O245" s="68">
        <f t="shared" si="99"/>
        <v>8017.9</v>
      </c>
    </row>
    <row r="246" spans="1:15" s="62" customFormat="1" ht="15.75" thickBot="1">
      <c r="A246" s="249"/>
      <c r="B246" s="249"/>
      <c r="C246" s="69"/>
      <c r="D246" s="70"/>
      <c r="E246" s="71" t="s">
        <v>13</v>
      </c>
      <c r="F246" s="72" t="s">
        <v>13</v>
      </c>
      <c r="G246" s="72" t="s">
        <v>13</v>
      </c>
      <c r="H246" s="68"/>
      <c r="I246" s="68"/>
      <c r="J246" s="68"/>
      <c r="K246" s="68"/>
      <c r="L246" s="68"/>
      <c r="M246" s="68"/>
      <c r="N246" s="68"/>
      <c r="O246" s="68"/>
    </row>
    <row r="247" spans="1:15" s="115" customFormat="1" ht="18.75" customHeight="1" thickBot="1">
      <c r="A247" s="256" t="s">
        <v>186</v>
      </c>
      <c r="B247" s="256" t="s">
        <v>187</v>
      </c>
      <c r="C247" s="110" t="s">
        <v>23</v>
      </c>
      <c r="D247" s="111"/>
      <c r="E247" s="112" t="s">
        <v>13</v>
      </c>
      <c r="F247" s="113" t="s">
        <v>13</v>
      </c>
      <c r="G247" s="113" t="s">
        <v>13</v>
      </c>
      <c r="H247" s="114">
        <f t="shared" ref="H247:N247" si="113">H249+H250</f>
        <v>701</v>
      </c>
      <c r="I247" s="114">
        <f t="shared" si="113"/>
        <v>760.80000000000007</v>
      </c>
      <c r="J247" s="114">
        <f t="shared" si="113"/>
        <v>713.6</v>
      </c>
      <c r="K247" s="114">
        <f t="shared" si="113"/>
        <v>1620.6999999999998</v>
      </c>
      <c r="L247" s="106">
        <f t="shared" si="113"/>
        <v>1460.6</v>
      </c>
      <c r="M247" s="114">
        <f t="shared" si="113"/>
        <v>1380.6</v>
      </c>
      <c r="N247" s="114">
        <f t="shared" si="113"/>
        <v>1380.6</v>
      </c>
      <c r="O247" s="92">
        <f t="shared" ref="O247" si="114">H247+I247+J247+K247+L247+M247+N247</f>
        <v>8017.9</v>
      </c>
    </row>
    <row r="248" spans="1:15" s="115" customFormat="1" ht="23.25" customHeight="1" thickBot="1">
      <c r="A248" s="257"/>
      <c r="B248" s="257"/>
      <c r="C248" s="116" t="s">
        <v>14</v>
      </c>
      <c r="D248" s="117"/>
      <c r="E248" s="118"/>
      <c r="F248" s="119"/>
      <c r="G248" s="119"/>
      <c r="H248" s="120"/>
      <c r="I248" s="120"/>
      <c r="J248" s="120"/>
      <c r="K248" s="120"/>
      <c r="L248" s="100"/>
      <c r="M248" s="120"/>
      <c r="N248" s="120"/>
      <c r="O248" s="92"/>
    </row>
    <row r="249" spans="1:15" s="115" customFormat="1" ht="30.75" thickBot="1">
      <c r="A249" s="257"/>
      <c r="B249" s="257"/>
      <c r="C249" s="121" t="s">
        <v>61</v>
      </c>
      <c r="D249" s="117"/>
      <c r="E249" s="118" t="s">
        <v>64</v>
      </c>
      <c r="F249" s="95" t="s">
        <v>111</v>
      </c>
      <c r="G249" s="127" t="s">
        <v>188</v>
      </c>
      <c r="H249" s="120">
        <f>H257+H261+H265+H253+H269+H273+H277+H281+H285+H289</f>
        <v>701</v>
      </c>
      <c r="I249" s="120">
        <f t="shared" ref="I249:N249" si="115">I257+I261+I265+I253+I269+I273+I277+I281+I285+I289</f>
        <v>760.80000000000007</v>
      </c>
      <c r="J249" s="120">
        <f t="shared" si="115"/>
        <v>713.6</v>
      </c>
      <c r="K249" s="120">
        <f t="shared" si="115"/>
        <v>1620.6999999999998</v>
      </c>
      <c r="L249" s="103">
        <f t="shared" si="115"/>
        <v>1460.6</v>
      </c>
      <c r="M249" s="120">
        <f t="shared" si="115"/>
        <v>1380.6</v>
      </c>
      <c r="N249" s="120">
        <f t="shared" si="115"/>
        <v>1380.6</v>
      </c>
      <c r="O249" s="92">
        <f>O257+O261+O265+O253+O269+O273+O277+O281+O285+O289</f>
        <v>8017.9000000000005</v>
      </c>
    </row>
    <row r="250" spans="1:15" s="115" customFormat="1" ht="21" customHeight="1" thickBot="1">
      <c r="A250" s="258"/>
      <c r="B250" s="258"/>
      <c r="C250" s="122"/>
      <c r="D250" s="123"/>
      <c r="E250" s="124"/>
      <c r="F250" s="95"/>
      <c r="G250" s="125"/>
      <c r="H250" s="126"/>
      <c r="I250" s="126"/>
      <c r="J250" s="126"/>
      <c r="K250" s="126"/>
      <c r="L250" s="103"/>
      <c r="M250" s="126"/>
      <c r="N250" s="126"/>
      <c r="O250" s="92"/>
    </row>
    <row r="251" spans="1:15" ht="20.25" customHeight="1" thickBot="1">
      <c r="A251" s="253" t="s">
        <v>189</v>
      </c>
      <c r="B251" s="253" t="s">
        <v>190</v>
      </c>
      <c r="C251" s="3" t="s">
        <v>23</v>
      </c>
      <c r="D251" s="2"/>
      <c r="E251" s="19" t="s">
        <v>13</v>
      </c>
      <c r="F251" s="4" t="s">
        <v>13</v>
      </c>
      <c r="G251" s="4" t="s">
        <v>13</v>
      </c>
      <c r="H251" s="85">
        <f>H253+H254</f>
        <v>576</v>
      </c>
      <c r="I251" s="85">
        <f t="shared" ref="I251:N251" si="116">I253+I254</f>
        <v>566.20000000000005</v>
      </c>
      <c r="J251" s="85">
        <f t="shared" si="116"/>
        <v>593.6</v>
      </c>
      <c r="K251" s="85">
        <f t="shared" si="116"/>
        <v>1250.0999999999999</v>
      </c>
      <c r="L251" s="80">
        <f t="shared" si="116"/>
        <v>955.6</v>
      </c>
      <c r="M251" s="85">
        <f t="shared" si="116"/>
        <v>955.6</v>
      </c>
      <c r="N251" s="85">
        <f t="shared" si="116"/>
        <v>955.6</v>
      </c>
      <c r="O251" s="66">
        <f>H251+I251+J251+K251+L251+M251+N251</f>
        <v>5852.7000000000007</v>
      </c>
    </row>
    <row r="252" spans="1:15" ht="23.25" customHeight="1" thickBot="1">
      <c r="A252" s="254"/>
      <c r="B252" s="254"/>
      <c r="C252" s="3" t="s">
        <v>14</v>
      </c>
      <c r="D252" s="2"/>
      <c r="E252" s="19"/>
      <c r="F252" s="4"/>
      <c r="G252" s="4"/>
      <c r="H252" s="85"/>
      <c r="I252" s="85"/>
      <c r="J252" s="85"/>
      <c r="K252" s="86"/>
      <c r="L252" s="80"/>
      <c r="M252" s="85"/>
      <c r="N252" s="85"/>
      <c r="O252" s="66"/>
    </row>
    <row r="253" spans="1:15" ht="24.75" thickBot="1">
      <c r="A253" s="254"/>
      <c r="B253" s="254"/>
      <c r="C253" s="14" t="s">
        <v>61</v>
      </c>
      <c r="D253" s="2">
        <v>807</v>
      </c>
      <c r="E253" s="19" t="s">
        <v>64</v>
      </c>
      <c r="F253" s="44" t="s">
        <v>111</v>
      </c>
      <c r="G253" s="4">
        <v>110</v>
      </c>
      <c r="H253" s="85">
        <v>576</v>
      </c>
      <c r="I253" s="85">
        <v>566.20000000000005</v>
      </c>
      <c r="J253" s="85">
        <v>593.6</v>
      </c>
      <c r="K253" s="86">
        <v>1250.0999999999999</v>
      </c>
      <c r="L253" s="80">
        <v>955.6</v>
      </c>
      <c r="M253" s="85">
        <v>955.6</v>
      </c>
      <c r="N253" s="85">
        <v>955.6</v>
      </c>
      <c r="O253" s="66">
        <f>H253+I253+J253+K253+L253+M253+N253</f>
        <v>5852.7000000000007</v>
      </c>
    </row>
    <row r="254" spans="1:15" ht="15.75" thickBot="1">
      <c r="A254" s="255"/>
      <c r="B254" s="255"/>
      <c r="C254" s="3"/>
      <c r="D254" s="2"/>
      <c r="E254" s="19" t="s">
        <v>13</v>
      </c>
      <c r="F254" s="4" t="s">
        <v>13</v>
      </c>
      <c r="G254" s="4" t="s">
        <v>13</v>
      </c>
      <c r="H254" s="85"/>
      <c r="I254" s="85"/>
      <c r="J254" s="85"/>
      <c r="K254" s="86"/>
      <c r="L254" s="80"/>
      <c r="M254" s="85"/>
      <c r="N254" s="85"/>
      <c r="O254" s="66"/>
    </row>
    <row r="255" spans="1:15" ht="16.5" customHeight="1" thickBot="1">
      <c r="A255" s="253" t="s">
        <v>191</v>
      </c>
      <c r="B255" s="253" t="s">
        <v>110</v>
      </c>
      <c r="C255" s="3" t="s">
        <v>23</v>
      </c>
      <c r="D255" s="2"/>
      <c r="E255" s="19" t="s">
        <v>13</v>
      </c>
      <c r="F255" s="4" t="s">
        <v>13</v>
      </c>
      <c r="G255" s="4" t="s">
        <v>13</v>
      </c>
      <c r="H255" s="85">
        <f>H257+H258</f>
        <v>40</v>
      </c>
      <c r="I255" s="85">
        <f t="shared" ref="I255:N255" si="117">I257+I258</f>
        <v>59.6</v>
      </c>
      <c r="J255" s="85">
        <f t="shared" si="117"/>
        <v>45</v>
      </c>
      <c r="K255" s="85">
        <f t="shared" si="117"/>
        <v>90</v>
      </c>
      <c r="L255" s="80">
        <f t="shared" si="117"/>
        <v>50</v>
      </c>
      <c r="M255" s="85">
        <f t="shared" si="117"/>
        <v>60</v>
      </c>
      <c r="N255" s="85">
        <f t="shared" si="117"/>
        <v>60</v>
      </c>
      <c r="O255" s="66">
        <f t="shared" si="99"/>
        <v>404.6</v>
      </c>
    </row>
    <row r="256" spans="1:15" ht="23.25" customHeight="1" thickBot="1">
      <c r="A256" s="254"/>
      <c r="B256" s="254"/>
      <c r="C256" s="3" t="s">
        <v>14</v>
      </c>
      <c r="D256" s="2"/>
      <c r="E256" s="19"/>
      <c r="F256" s="4"/>
      <c r="G256" s="4"/>
      <c r="H256" s="85"/>
      <c r="I256" s="85"/>
      <c r="J256" s="85"/>
      <c r="K256" s="86"/>
      <c r="L256" s="80"/>
      <c r="M256" s="85"/>
      <c r="N256" s="85"/>
      <c r="O256" s="66"/>
    </row>
    <row r="257" spans="1:15" ht="24.75" thickBot="1">
      <c r="A257" s="254"/>
      <c r="B257" s="254"/>
      <c r="C257" s="14" t="s">
        <v>61</v>
      </c>
      <c r="D257" s="2">
        <v>807</v>
      </c>
      <c r="E257" s="19" t="s">
        <v>64</v>
      </c>
      <c r="F257" s="44" t="s">
        <v>111</v>
      </c>
      <c r="G257" s="4">
        <v>240</v>
      </c>
      <c r="H257" s="85">
        <v>40</v>
      </c>
      <c r="I257" s="85">
        <v>59.6</v>
      </c>
      <c r="J257" s="85">
        <v>45</v>
      </c>
      <c r="K257" s="86">
        <v>90</v>
      </c>
      <c r="L257" s="80">
        <v>50</v>
      </c>
      <c r="M257" s="85">
        <v>60</v>
      </c>
      <c r="N257" s="85">
        <v>60</v>
      </c>
      <c r="O257" s="66">
        <f t="shared" si="99"/>
        <v>404.6</v>
      </c>
    </row>
    <row r="258" spans="1:15" ht="15.75" thickBot="1">
      <c r="A258" s="255"/>
      <c r="B258" s="255"/>
      <c r="C258" s="3"/>
      <c r="D258" s="2"/>
      <c r="E258" s="19" t="s">
        <v>13</v>
      </c>
      <c r="F258" s="4" t="s">
        <v>13</v>
      </c>
      <c r="G258" s="4" t="s">
        <v>13</v>
      </c>
      <c r="H258" s="85"/>
      <c r="I258" s="85"/>
      <c r="J258" s="85"/>
      <c r="K258" s="86"/>
      <c r="L258" s="80"/>
      <c r="M258" s="85"/>
      <c r="N258" s="85"/>
      <c r="O258" s="66"/>
    </row>
    <row r="259" spans="1:15" ht="18.75" customHeight="1" thickBot="1">
      <c r="A259" s="253" t="s">
        <v>192</v>
      </c>
      <c r="B259" s="253" t="s">
        <v>40</v>
      </c>
      <c r="C259" s="3" t="s">
        <v>23</v>
      </c>
      <c r="D259" s="2"/>
      <c r="E259" s="19" t="s">
        <v>13</v>
      </c>
      <c r="F259" s="4" t="s">
        <v>13</v>
      </c>
      <c r="G259" s="4" t="s">
        <v>13</v>
      </c>
      <c r="H259" s="85">
        <f>H261+H262</f>
        <v>23</v>
      </c>
      <c r="I259" s="85">
        <f t="shared" ref="I259:N259" si="118">I261+I262</f>
        <v>30</v>
      </c>
      <c r="J259" s="85">
        <f t="shared" si="118"/>
        <v>0</v>
      </c>
      <c r="K259" s="85">
        <f t="shared" si="118"/>
        <v>45.6</v>
      </c>
      <c r="L259" s="80">
        <f t="shared" si="118"/>
        <v>0</v>
      </c>
      <c r="M259" s="85">
        <f t="shared" si="118"/>
        <v>20</v>
      </c>
      <c r="N259" s="85">
        <f t="shared" si="118"/>
        <v>20</v>
      </c>
      <c r="O259" s="66">
        <f t="shared" si="99"/>
        <v>138.6</v>
      </c>
    </row>
    <row r="260" spans="1:15" ht="23.25" customHeight="1" thickBot="1">
      <c r="A260" s="254"/>
      <c r="B260" s="254"/>
      <c r="C260" s="3" t="s">
        <v>14</v>
      </c>
      <c r="D260" s="2"/>
      <c r="E260" s="19"/>
      <c r="F260" s="4"/>
      <c r="G260" s="4"/>
      <c r="H260" s="85"/>
      <c r="I260" s="85"/>
      <c r="J260" s="85"/>
      <c r="K260" s="86"/>
      <c r="L260" s="80"/>
      <c r="M260" s="85"/>
      <c r="N260" s="85"/>
      <c r="O260" s="66"/>
    </row>
    <row r="261" spans="1:15" ht="24.75" thickBot="1">
      <c r="A261" s="254"/>
      <c r="B261" s="254"/>
      <c r="C261" s="14" t="s">
        <v>61</v>
      </c>
      <c r="D261" s="2">
        <v>807</v>
      </c>
      <c r="E261" s="19" t="s">
        <v>64</v>
      </c>
      <c r="F261" s="44" t="s">
        <v>111</v>
      </c>
      <c r="G261" s="4">
        <v>240</v>
      </c>
      <c r="H261" s="85">
        <v>23</v>
      </c>
      <c r="I261" s="85">
        <v>30</v>
      </c>
      <c r="J261" s="85">
        <v>0</v>
      </c>
      <c r="K261" s="86">
        <v>45.6</v>
      </c>
      <c r="L261" s="80">
        <v>0</v>
      </c>
      <c r="M261" s="85">
        <v>20</v>
      </c>
      <c r="N261" s="85">
        <v>20</v>
      </c>
      <c r="O261" s="66">
        <f t="shared" si="99"/>
        <v>138.6</v>
      </c>
    </row>
    <row r="262" spans="1:15" ht="15.75" thickBot="1">
      <c r="A262" s="255"/>
      <c r="B262" s="255"/>
      <c r="C262" s="3"/>
      <c r="D262" s="2"/>
      <c r="E262" s="19" t="s">
        <v>13</v>
      </c>
      <c r="F262" s="4" t="s">
        <v>13</v>
      </c>
      <c r="G262" s="4" t="s">
        <v>13</v>
      </c>
      <c r="H262" s="85"/>
      <c r="I262" s="85"/>
      <c r="J262" s="85"/>
      <c r="K262" s="86"/>
      <c r="L262" s="80"/>
      <c r="M262" s="85"/>
      <c r="N262" s="85"/>
      <c r="O262" s="66"/>
    </row>
    <row r="263" spans="1:15" ht="18.75" customHeight="1" thickBot="1">
      <c r="A263" s="253" t="s">
        <v>193</v>
      </c>
      <c r="B263" s="253" t="s">
        <v>41</v>
      </c>
      <c r="C263" s="3" t="s">
        <v>23</v>
      </c>
      <c r="D263" s="2"/>
      <c r="E263" s="19" t="s">
        <v>13</v>
      </c>
      <c r="F263" s="4" t="s">
        <v>13</v>
      </c>
      <c r="G263" s="4" t="s">
        <v>13</v>
      </c>
      <c r="H263" s="85">
        <f>H265+H266</f>
        <v>30</v>
      </c>
      <c r="I263" s="85">
        <f t="shared" ref="I263:N263" si="119">I265+I266</f>
        <v>70</v>
      </c>
      <c r="J263" s="85">
        <f t="shared" si="119"/>
        <v>40</v>
      </c>
      <c r="K263" s="85">
        <f t="shared" si="119"/>
        <v>40</v>
      </c>
      <c r="L263" s="80">
        <f t="shared" si="119"/>
        <v>40</v>
      </c>
      <c r="M263" s="85">
        <f t="shared" si="119"/>
        <v>40</v>
      </c>
      <c r="N263" s="85">
        <f t="shared" si="119"/>
        <v>40</v>
      </c>
      <c r="O263" s="66">
        <f t="shared" si="99"/>
        <v>300</v>
      </c>
    </row>
    <row r="264" spans="1:15" ht="23.25" customHeight="1" thickBot="1">
      <c r="A264" s="254"/>
      <c r="B264" s="254"/>
      <c r="C264" s="3" t="s">
        <v>14</v>
      </c>
      <c r="D264" s="2"/>
      <c r="E264" s="19"/>
      <c r="F264" s="4"/>
      <c r="G264" s="4"/>
      <c r="H264" s="85"/>
      <c r="I264" s="85"/>
      <c r="J264" s="85"/>
      <c r="K264" s="86"/>
      <c r="L264" s="80"/>
      <c r="M264" s="85"/>
      <c r="N264" s="85"/>
      <c r="O264" s="66"/>
    </row>
    <row r="265" spans="1:15" ht="24.75" thickBot="1">
      <c r="A265" s="254"/>
      <c r="B265" s="254"/>
      <c r="C265" s="14" t="s">
        <v>61</v>
      </c>
      <c r="D265" s="2">
        <v>807</v>
      </c>
      <c r="E265" s="19" t="s">
        <v>64</v>
      </c>
      <c r="F265" s="44" t="s">
        <v>111</v>
      </c>
      <c r="G265" s="4">
        <v>240</v>
      </c>
      <c r="H265" s="85">
        <v>30</v>
      </c>
      <c r="I265" s="85">
        <v>70</v>
      </c>
      <c r="J265" s="85">
        <v>40</v>
      </c>
      <c r="K265" s="86">
        <v>40</v>
      </c>
      <c r="L265" s="80">
        <v>40</v>
      </c>
      <c r="M265" s="85">
        <v>40</v>
      </c>
      <c r="N265" s="85">
        <v>40</v>
      </c>
      <c r="O265" s="66">
        <f t="shared" si="99"/>
        <v>300</v>
      </c>
    </row>
    <row r="266" spans="1:15" ht="15.75" thickBot="1">
      <c r="A266" s="255"/>
      <c r="B266" s="255"/>
      <c r="C266" s="3"/>
      <c r="D266" s="2"/>
      <c r="E266" s="19" t="s">
        <v>13</v>
      </c>
      <c r="F266" s="4" t="s">
        <v>13</v>
      </c>
      <c r="G266" s="4" t="s">
        <v>13</v>
      </c>
      <c r="H266" s="85"/>
      <c r="I266" s="85"/>
      <c r="J266" s="85"/>
      <c r="K266" s="86"/>
      <c r="L266" s="80"/>
      <c r="M266" s="85"/>
      <c r="N266" s="85"/>
      <c r="O266" s="66"/>
    </row>
    <row r="267" spans="1:15" s="11" customFormat="1" ht="18.75" customHeight="1" thickBot="1">
      <c r="A267" s="253" t="s">
        <v>194</v>
      </c>
      <c r="B267" s="253" t="s">
        <v>113</v>
      </c>
      <c r="C267" s="45" t="s">
        <v>23</v>
      </c>
      <c r="D267" s="46"/>
      <c r="E267" s="47" t="s">
        <v>13</v>
      </c>
      <c r="F267" s="48" t="s">
        <v>13</v>
      </c>
      <c r="G267" s="48" t="s">
        <v>13</v>
      </c>
      <c r="H267" s="85">
        <f>H269+H270</f>
        <v>0</v>
      </c>
      <c r="I267" s="85">
        <f t="shared" ref="I267:N267" si="120">I269+I270</f>
        <v>0</v>
      </c>
      <c r="J267" s="85">
        <f t="shared" si="120"/>
        <v>0</v>
      </c>
      <c r="K267" s="85">
        <f t="shared" si="120"/>
        <v>60</v>
      </c>
      <c r="L267" s="80">
        <f t="shared" si="120"/>
        <v>60</v>
      </c>
      <c r="M267" s="85">
        <f t="shared" si="120"/>
        <v>20</v>
      </c>
      <c r="N267" s="85">
        <f t="shared" si="120"/>
        <v>20</v>
      </c>
      <c r="O267" s="66">
        <f t="shared" ref="O267:O273" si="121">H267+I267+J267+K267+L267+M267+N267</f>
        <v>160</v>
      </c>
    </row>
    <row r="268" spans="1:15" s="11" customFormat="1" ht="23.25" customHeight="1" thickBot="1">
      <c r="A268" s="254"/>
      <c r="B268" s="254"/>
      <c r="C268" s="49" t="s">
        <v>14</v>
      </c>
      <c r="D268" s="50"/>
      <c r="E268" s="51"/>
      <c r="F268" s="52"/>
      <c r="G268" s="52"/>
      <c r="H268" s="128"/>
      <c r="I268" s="128"/>
      <c r="J268" s="128"/>
      <c r="K268" s="129"/>
      <c r="L268" s="130"/>
      <c r="M268" s="131"/>
      <c r="N268" s="131"/>
      <c r="O268" s="66"/>
    </row>
    <row r="269" spans="1:15" s="11" customFormat="1" ht="22.5" customHeight="1" thickBot="1">
      <c r="A269" s="254"/>
      <c r="B269" s="254"/>
      <c r="C269" s="53" t="s">
        <v>61</v>
      </c>
      <c r="D269" s="38">
        <v>807</v>
      </c>
      <c r="E269" s="39" t="s">
        <v>64</v>
      </c>
      <c r="F269" s="44" t="s">
        <v>111</v>
      </c>
      <c r="G269" s="40">
        <v>240</v>
      </c>
      <c r="H269" s="98">
        <v>0</v>
      </c>
      <c r="I269" s="98">
        <v>0</v>
      </c>
      <c r="J269" s="98">
        <v>0</v>
      </c>
      <c r="K269" s="99">
        <v>60</v>
      </c>
      <c r="L269" s="100">
        <v>60</v>
      </c>
      <c r="M269" s="132">
        <v>20</v>
      </c>
      <c r="N269" s="132">
        <v>20</v>
      </c>
      <c r="O269" s="66">
        <f t="shared" si="121"/>
        <v>160</v>
      </c>
    </row>
    <row r="270" spans="1:15" s="11" customFormat="1" ht="21" customHeight="1" thickBot="1">
      <c r="A270" s="255"/>
      <c r="B270" s="255"/>
      <c r="C270" s="54"/>
      <c r="D270" s="30"/>
      <c r="E270" s="31" t="s">
        <v>13</v>
      </c>
      <c r="F270" s="32" t="s">
        <v>13</v>
      </c>
      <c r="G270" s="32" t="s">
        <v>13</v>
      </c>
      <c r="H270" s="101"/>
      <c r="I270" s="101"/>
      <c r="J270" s="101"/>
      <c r="K270" s="102"/>
      <c r="L270" s="103"/>
      <c r="M270" s="133"/>
      <c r="N270" s="133"/>
      <c r="O270" s="66"/>
    </row>
    <row r="271" spans="1:15" s="11" customFormat="1" ht="19.5" customHeight="1" thickBot="1">
      <c r="A271" s="253" t="s">
        <v>195</v>
      </c>
      <c r="B271" s="253" t="s">
        <v>114</v>
      </c>
      <c r="C271" s="45" t="s">
        <v>23</v>
      </c>
      <c r="D271" s="46"/>
      <c r="E271" s="47" t="s">
        <v>13</v>
      </c>
      <c r="F271" s="48" t="s">
        <v>13</v>
      </c>
      <c r="G271" s="48" t="s">
        <v>13</v>
      </c>
      <c r="H271" s="85">
        <f>H273+H274</f>
        <v>0</v>
      </c>
      <c r="I271" s="85">
        <f t="shared" ref="I271:N271" si="122">I273+I274</f>
        <v>0</v>
      </c>
      <c r="J271" s="85">
        <f t="shared" si="122"/>
        <v>0</v>
      </c>
      <c r="K271" s="85">
        <f t="shared" si="122"/>
        <v>100</v>
      </c>
      <c r="L271" s="80">
        <f t="shared" si="122"/>
        <v>100</v>
      </c>
      <c r="M271" s="85">
        <f t="shared" si="122"/>
        <v>100</v>
      </c>
      <c r="N271" s="85">
        <f t="shared" si="122"/>
        <v>100</v>
      </c>
      <c r="O271" s="66">
        <f t="shared" si="121"/>
        <v>400</v>
      </c>
    </row>
    <row r="272" spans="1:15" s="11" customFormat="1" ht="23.25" customHeight="1" thickBot="1">
      <c r="A272" s="254"/>
      <c r="B272" s="254"/>
      <c r="C272" s="49" t="s">
        <v>14</v>
      </c>
      <c r="D272" s="50"/>
      <c r="E272" s="51"/>
      <c r="F272" s="52"/>
      <c r="G272" s="52"/>
      <c r="H272" s="128"/>
      <c r="I272" s="128"/>
      <c r="J272" s="128"/>
      <c r="K272" s="129"/>
      <c r="L272" s="130"/>
      <c r="M272" s="131"/>
      <c r="N272" s="131"/>
      <c r="O272" s="66"/>
    </row>
    <row r="273" spans="1:15" s="11" customFormat="1" ht="22.5" customHeight="1" thickBot="1">
      <c r="A273" s="254"/>
      <c r="B273" s="254"/>
      <c r="C273" s="53" t="s">
        <v>61</v>
      </c>
      <c r="D273" s="38">
        <v>807</v>
      </c>
      <c r="E273" s="39" t="s">
        <v>64</v>
      </c>
      <c r="F273" s="44" t="s">
        <v>111</v>
      </c>
      <c r="G273" s="40">
        <v>240</v>
      </c>
      <c r="H273" s="98">
        <v>0</v>
      </c>
      <c r="I273" s="98">
        <v>0</v>
      </c>
      <c r="J273" s="98">
        <v>0</v>
      </c>
      <c r="K273" s="99">
        <v>100</v>
      </c>
      <c r="L273" s="100">
        <v>100</v>
      </c>
      <c r="M273" s="132">
        <v>100</v>
      </c>
      <c r="N273" s="132">
        <v>100</v>
      </c>
      <c r="O273" s="66">
        <f t="shared" si="121"/>
        <v>400</v>
      </c>
    </row>
    <row r="274" spans="1:15" s="11" customFormat="1" ht="12.75" customHeight="1" thickBot="1">
      <c r="A274" s="255"/>
      <c r="B274" s="255"/>
      <c r="C274" s="54"/>
      <c r="D274" s="30"/>
      <c r="E274" s="31" t="s">
        <v>13</v>
      </c>
      <c r="F274" s="32" t="s">
        <v>13</v>
      </c>
      <c r="G274" s="32" t="s">
        <v>13</v>
      </c>
      <c r="H274" s="101"/>
      <c r="I274" s="101"/>
      <c r="J274" s="101"/>
      <c r="K274" s="102"/>
      <c r="L274" s="103"/>
      <c r="M274" s="133"/>
      <c r="N274" s="133"/>
      <c r="O274" s="66"/>
    </row>
    <row r="275" spans="1:15" s="11" customFormat="1" ht="19.5" customHeight="1">
      <c r="A275" s="253" t="s">
        <v>196</v>
      </c>
      <c r="B275" s="253" t="s">
        <v>197</v>
      </c>
      <c r="C275" s="184" t="s">
        <v>23</v>
      </c>
      <c r="D275" s="182"/>
      <c r="E275" s="183" t="s">
        <v>13</v>
      </c>
      <c r="F275" s="181" t="s">
        <v>13</v>
      </c>
      <c r="G275" s="181" t="s">
        <v>13</v>
      </c>
      <c r="H275" s="188">
        <f>H277+H278</f>
        <v>0</v>
      </c>
      <c r="I275" s="188">
        <f t="shared" ref="I275:N275" si="123">I277+I278</f>
        <v>0</v>
      </c>
      <c r="J275" s="188">
        <f t="shared" si="123"/>
        <v>0</v>
      </c>
      <c r="K275" s="188">
        <f t="shared" si="123"/>
        <v>0</v>
      </c>
      <c r="L275" s="189">
        <f t="shared" si="123"/>
        <v>40</v>
      </c>
      <c r="M275" s="188">
        <f t="shared" si="123"/>
        <v>150</v>
      </c>
      <c r="N275" s="188">
        <f t="shared" si="123"/>
        <v>150</v>
      </c>
      <c r="O275" s="190">
        <f t="shared" ref="O275" si="124">H275+I275+J275+K275+L275+M275+N275</f>
        <v>340</v>
      </c>
    </row>
    <row r="276" spans="1:15" s="11" customFormat="1" ht="23.25" customHeight="1">
      <c r="A276" s="254"/>
      <c r="B276" s="275"/>
      <c r="C276" s="185" t="s">
        <v>14</v>
      </c>
      <c r="D276" s="38"/>
      <c r="E276" s="39"/>
      <c r="F276" s="40"/>
      <c r="G276" s="40"/>
      <c r="H276" s="98"/>
      <c r="I276" s="98"/>
      <c r="J276" s="98"/>
      <c r="K276" s="99"/>
      <c r="L276" s="100"/>
      <c r="M276" s="98"/>
      <c r="N276" s="98"/>
      <c r="O276" s="191"/>
    </row>
    <row r="277" spans="1:15" s="11" customFormat="1" ht="22.5" customHeight="1">
      <c r="A277" s="254"/>
      <c r="B277" s="275"/>
      <c r="C277" s="186" t="s">
        <v>61</v>
      </c>
      <c r="D277" s="38">
        <v>807</v>
      </c>
      <c r="E277" s="39" t="s">
        <v>62</v>
      </c>
      <c r="F277" s="187" t="s">
        <v>111</v>
      </c>
      <c r="G277" s="40">
        <v>240</v>
      </c>
      <c r="H277" s="98">
        <v>0</v>
      </c>
      <c r="I277" s="98">
        <v>0</v>
      </c>
      <c r="J277" s="98">
        <v>0</v>
      </c>
      <c r="K277" s="99">
        <v>0</v>
      </c>
      <c r="L277" s="100">
        <v>40</v>
      </c>
      <c r="M277" s="98">
        <v>150</v>
      </c>
      <c r="N277" s="98">
        <v>150</v>
      </c>
      <c r="O277" s="191">
        <f t="shared" ref="O277" si="125">H277+I277+J277+K277+L277+M277+N277</f>
        <v>340</v>
      </c>
    </row>
    <row r="278" spans="1:15" s="11" customFormat="1" ht="15" customHeight="1" thickBot="1">
      <c r="A278" s="255"/>
      <c r="B278" s="276"/>
      <c r="C278" s="192"/>
      <c r="D278" s="30"/>
      <c r="E278" s="31" t="s">
        <v>13</v>
      </c>
      <c r="F278" s="32" t="s">
        <v>13</v>
      </c>
      <c r="G278" s="32" t="s">
        <v>13</v>
      </c>
      <c r="H278" s="101"/>
      <c r="I278" s="101"/>
      <c r="J278" s="101"/>
      <c r="K278" s="102"/>
      <c r="L278" s="103"/>
      <c r="M278" s="101"/>
      <c r="N278" s="101"/>
      <c r="O278" s="193"/>
    </row>
    <row r="279" spans="1:15" s="11" customFormat="1" ht="19.5" customHeight="1">
      <c r="A279" s="253" t="s">
        <v>198</v>
      </c>
      <c r="B279" s="275" t="s">
        <v>199</v>
      </c>
      <c r="C279" s="194" t="s">
        <v>23</v>
      </c>
      <c r="D279" s="197"/>
      <c r="E279" s="35" t="s">
        <v>13</v>
      </c>
      <c r="F279" s="36" t="s">
        <v>13</v>
      </c>
      <c r="G279" s="36" t="s">
        <v>13</v>
      </c>
      <c r="H279" s="104">
        <f>H281+H282</f>
        <v>0</v>
      </c>
      <c r="I279" s="104">
        <f t="shared" ref="I279:M279" si="126">I281+I282</f>
        <v>0</v>
      </c>
      <c r="J279" s="104">
        <f t="shared" si="126"/>
        <v>0</v>
      </c>
      <c r="K279" s="104">
        <f t="shared" si="126"/>
        <v>0</v>
      </c>
      <c r="L279" s="106">
        <f t="shared" si="126"/>
        <v>100</v>
      </c>
      <c r="M279" s="104">
        <f t="shared" si="126"/>
        <v>0</v>
      </c>
      <c r="N279" s="104">
        <v>0</v>
      </c>
      <c r="O279" s="198">
        <f t="shared" ref="O279" si="127">H279+I279+J279+K279+L279+M279+N279</f>
        <v>100</v>
      </c>
    </row>
    <row r="280" spans="1:15" s="11" customFormat="1" ht="23.25" customHeight="1">
      <c r="A280" s="254"/>
      <c r="B280" s="275"/>
      <c r="C280" s="195" t="s">
        <v>14</v>
      </c>
      <c r="D280" s="199"/>
      <c r="E280" s="39"/>
      <c r="F280" s="40"/>
      <c r="G280" s="40"/>
      <c r="H280" s="98"/>
      <c r="I280" s="98"/>
      <c r="J280" s="98"/>
      <c r="K280" s="99"/>
      <c r="L280" s="100"/>
      <c r="M280" s="98"/>
      <c r="N280" s="98"/>
      <c r="O280" s="191"/>
    </row>
    <row r="281" spans="1:15" s="11" customFormat="1" ht="22.5" customHeight="1">
      <c r="A281" s="254"/>
      <c r="B281" s="275"/>
      <c r="C281" s="196" t="s">
        <v>61</v>
      </c>
      <c r="D281" s="199">
        <v>807</v>
      </c>
      <c r="E281" s="39" t="s">
        <v>62</v>
      </c>
      <c r="F281" s="187" t="s">
        <v>111</v>
      </c>
      <c r="G281" s="40">
        <v>240</v>
      </c>
      <c r="H281" s="98">
        <v>0</v>
      </c>
      <c r="I281" s="98">
        <v>0</v>
      </c>
      <c r="J281" s="98">
        <v>0</v>
      </c>
      <c r="K281" s="99">
        <v>0</v>
      </c>
      <c r="L281" s="100">
        <v>100</v>
      </c>
      <c r="M281" s="98">
        <v>0</v>
      </c>
      <c r="N281" s="98">
        <v>0</v>
      </c>
      <c r="O281" s="191">
        <f t="shared" ref="O281" si="128">H281+I281+J281+K281+L281+M281+N281</f>
        <v>100</v>
      </c>
    </row>
    <row r="282" spans="1:15" s="11" customFormat="1" ht="15" customHeight="1" thickBot="1">
      <c r="A282" s="255"/>
      <c r="B282" s="276"/>
      <c r="C282" s="195"/>
      <c r="D282" s="206"/>
      <c r="E282" s="207" t="s">
        <v>13</v>
      </c>
      <c r="F282" s="208" t="s">
        <v>13</v>
      </c>
      <c r="G282" s="208" t="s">
        <v>13</v>
      </c>
      <c r="H282" s="209"/>
      <c r="I282" s="209"/>
      <c r="J282" s="209"/>
      <c r="K282" s="210"/>
      <c r="L282" s="211"/>
      <c r="M282" s="209"/>
      <c r="N282" s="209"/>
      <c r="O282" s="212"/>
    </row>
    <row r="283" spans="1:15" ht="19.5" customHeight="1">
      <c r="A283" s="253" t="s">
        <v>200</v>
      </c>
      <c r="B283" s="271" t="s">
        <v>42</v>
      </c>
      <c r="C283" s="195" t="s">
        <v>23</v>
      </c>
      <c r="D283" s="197"/>
      <c r="E283" s="35" t="s">
        <v>13</v>
      </c>
      <c r="F283" s="36" t="s">
        <v>13</v>
      </c>
      <c r="G283" s="36" t="s">
        <v>13</v>
      </c>
      <c r="H283" s="104">
        <f>H285+H286</f>
        <v>32</v>
      </c>
      <c r="I283" s="104">
        <f t="shared" ref="I283:N283" si="129">I285+I286</f>
        <v>35</v>
      </c>
      <c r="J283" s="104">
        <f t="shared" si="129"/>
        <v>35</v>
      </c>
      <c r="K283" s="104">
        <f t="shared" si="129"/>
        <v>35</v>
      </c>
      <c r="L283" s="106">
        <f t="shared" si="129"/>
        <v>35</v>
      </c>
      <c r="M283" s="104">
        <f t="shared" si="129"/>
        <v>35</v>
      </c>
      <c r="N283" s="104">
        <f t="shared" si="129"/>
        <v>35</v>
      </c>
      <c r="O283" s="198">
        <f>H283+I283+J283+K283+L283+M283+N283</f>
        <v>242</v>
      </c>
    </row>
    <row r="284" spans="1:15" ht="23.25" customHeight="1" thickBot="1">
      <c r="A284" s="254"/>
      <c r="B284" s="254"/>
      <c r="C284" s="201" t="s">
        <v>14</v>
      </c>
      <c r="D284" s="199"/>
      <c r="E284" s="39"/>
      <c r="F284" s="40"/>
      <c r="G284" s="40"/>
      <c r="H284" s="98"/>
      <c r="I284" s="98"/>
      <c r="J284" s="98"/>
      <c r="K284" s="99"/>
      <c r="L284" s="100"/>
      <c r="M284" s="98"/>
      <c r="N284" s="98"/>
      <c r="O284" s="191"/>
    </row>
    <row r="285" spans="1:15" ht="24.75" thickBot="1">
      <c r="A285" s="254"/>
      <c r="B285" s="254"/>
      <c r="C285" s="202" t="s">
        <v>61</v>
      </c>
      <c r="D285" s="199">
        <v>807</v>
      </c>
      <c r="E285" s="39" t="s">
        <v>64</v>
      </c>
      <c r="F285" s="187" t="s">
        <v>112</v>
      </c>
      <c r="G285" s="40">
        <v>240</v>
      </c>
      <c r="H285" s="98">
        <v>32</v>
      </c>
      <c r="I285" s="98">
        <v>35</v>
      </c>
      <c r="J285" s="98">
        <v>35</v>
      </c>
      <c r="K285" s="99">
        <v>35</v>
      </c>
      <c r="L285" s="100">
        <v>35</v>
      </c>
      <c r="M285" s="98">
        <v>35</v>
      </c>
      <c r="N285" s="98">
        <v>35</v>
      </c>
      <c r="O285" s="191">
        <f>H285+I285+J285+K285+L285+M285+N285</f>
        <v>242</v>
      </c>
    </row>
    <row r="286" spans="1:15" ht="15.75" thickBot="1">
      <c r="A286" s="255"/>
      <c r="B286" s="255"/>
      <c r="C286" s="201"/>
      <c r="D286" s="200"/>
      <c r="E286" s="31" t="s">
        <v>13</v>
      </c>
      <c r="F286" s="32" t="s">
        <v>13</v>
      </c>
      <c r="G286" s="32" t="s">
        <v>13</v>
      </c>
      <c r="H286" s="101"/>
      <c r="I286" s="101"/>
      <c r="J286" s="101"/>
      <c r="K286" s="102"/>
      <c r="L286" s="103"/>
      <c r="M286" s="101"/>
      <c r="N286" s="101"/>
      <c r="O286" s="193"/>
    </row>
    <row r="287" spans="1:15" s="175" customFormat="1" ht="18" customHeight="1" thickBot="1">
      <c r="A287" s="268" t="s">
        <v>215</v>
      </c>
      <c r="B287" s="268" t="s">
        <v>207</v>
      </c>
      <c r="C287" s="203" t="s">
        <v>23</v>
      </c>
      <c r="D287" s="222"/>
      <c r="E287" s="223" t="s">
        <v>13</v>
      </c>
      <c r="F287" s="224" t="s">
        <v>13</v>
      </c>
      <c r="G287" s="224" t="s">
        <v>13</v>
      </c>
      <c r="H287" s="105">
        <f>H289+H290</f>
        <v>0</v>
      </c>
      <c r="I287" s="105">
        <f t="shared" ref="I287:N287" si="130">I289+I290</f>
        <v>0</v>
      </c>
      <c r="J287" s="105">
        <f t="shared" si="130"/>
        <v>0</v>
      </c>
      <c r="K287" s="105">
        <f t="shared" si="130"/>
        <v>0</v>
      </c>
      <c r="L287" s="106">
        <f t="shared" si="130"/>
        <v>80</v>
      </c>
      <c r="M287" s="105">
        <f t="shared" si="130"/>
        <v>0</v>
      </c>
      <c r="N287" s="105">
        <f t="shared" si="130"/>
        <v>0</v>
      </c>
      <c r="O287" s="176">
        <f>H287+I287+J287+K287+L287+M287+N287</f>
        <v>80</v>
      </c>
    </row>
    <row r="288" spans="1:15" s="175" customFormat="1" ht="23.25" customHeight="1">
      <c r="A288" s="269"/>
      <c r="B288" s="269"/>
      <c r="C288" s="204" t="s">
        <v>14</v>
      </c>
      <c r="D288" s="225"/>
      <c r="E288" s="178" t="s">
        <v>13</v>
      </c>
      <c r="F288" s="219" t="s">
        <v>13</v>
      </c>
      <c r="G288" s="219" t="s">
        <v>13</v>
      </c>
      <c r="H288" s="99"/>
      <c r="I288" s="99"/>
      <c r="J288" s="99"/>
      <c r="K288" s="99"/>
      <c r="L288" s="100"/>
      <c r="M288" s="99"/>
      <c r="N288" s="99"/>
      <c r="O288" s="177"/>
    </row>
    <row r="289" spans="1:15" s="175" customFormat="1" ht="22.5" customHeight="1">
      <c r="A289" s="269"/>
      <c r="B289" s="269"/>
      <c r="C289" s="205" t="s">
        <v>61</v>
      </c>
      <c r="D289" s="225">
        <v>807</v>
      </c>
      <c r="E289" s="178" t="s">
        <v>62</v>
      </c>
      <c r="F289" s="220" t="s">
        <v>116</v>
      </c>
      <c r="G289" s="219">
        <v>240</v>
      </c>
      <c r="H289" s="99">
        <v>0</v>
      </c>
      <c r="I289" s="99">
        <v>0</v>
      </c>
      <c r="J289" s="99">
        <v>0</v>
      </c>
      <c r="K289" s="99">
        <v>0</v>
      </c>
      <c r="L289" s="100">
        <v>80</v>
      </c>
      <c r="M289" s="99">
        <v>0</v>
      </c>
      <c r="N289" s="99">
        <v>0</v>
      </c>
      <c r="O289" s="177">
        <f>H289+I289+J289+K289+L289+M289+N289</f>
        <v>80</v>
      </c>
    </row>
    <row r="290" spans="1:15" s="175" customFormat="1" ht="18.75" customHeight="1" thickBot="1">
      <c r="A290" s="270"/>
      <c r="B290" s="270"/>
      <c r="C290" s="221"/>
      <c r="D290" s="226"/>
      <c r="E290" s="213" t="s">
        <v>13</v>
      </c>
      <c r="F290" s="214" t="s">
        <v>13</v>
      </c>
      <c r="G290" s="215" t="s">
        <v>13</v>
      </c>
      <c r="H290" s="216"/>
      <c r="I290" s="217"/>
      <c r="J290" s="217"/>
      <c r="K290" s="217"/>
      <c r="L290" s="80"/>
      <c r="M290" s="217"/>
      <c r="N290" s="217"/>
      <c r="O290" s="218"/>
    </row>
    <row r="291" spans="1:15" s="140" customFormat="1" ht="30.75" thickBot="1">
      <c r="A291" s="134" t="s">
        <v>201</v>
      </c>
      <c r="B291" s="134"/>
      <c r="C291" s="134"/>
      <c r="D291" s="135"/>
      <c r="E291" s="136"/>
      <c r="F291" s="137" t="s">
        <v>202</v>
      </c>
      <c r="G291" s="138"/>
      <c r="H291" s="139">
        <f>H292+H296</f>
        <v>0</v>
      </c>
      <c r="I291" s="139">
        <f t="shared" ref="I291:O291" si="131">I292+I296</f>
        <v>0</v>
      </c>
      <c r="J291" s="139">
        <f t="shared" si="131"/>
        <v>0</v>
      </c>
      <c r="K291" s="139">
        <f t="shared" si="131"/>
        <v>193.7</v>
      </c>
      <c r="L291" s="139">
        <f t="shared" si="131"/>
        <v>193.7</v>
      </c>
      <c r="M291" s="139">
        <f t="shared" si="131"/>
        <v>193.7</v>
      </c>
      <c r="N291" s="139">
        <f t="shared" si="131"/>
        <v>193.7</v>
      </c>
      <c r="O291" s="139">
        <f t="shared" si="131"/>
        <v>774.8</v>
      </c>
    </row>
    <row r="292" spans="1:15" s="149" customFormat="1" ht="19.5" customHeight="1" thickBot="1">
      <c r="A292" s="272" t="s">
        <v>203</v>
      </c>
      <c r="B292" s="272" t="s">
        <v>204</v>
      </c>
      <c r="C292" s="141" t="s">
        <v>23</v>
      </c>
      <c r="D292" s="142"/>
      <c r="E292" s="143" t="s">
        <v>13</v>
      </c>
      <c r="F292" s="144" t="s">
        <v>13</v>
      </c>
      <c r="G292" s="145" t="s">
        <v>13</v>
      </c>
      <c r="H292" s="146">
        <f>H294+H295</f>
        <v>0</v>
      </c>
      <c r="I292" s="147">
        <f t="shared" ref="I292:N292" si="132">I294+I295</f>
        <v>0</v>
      </c>
      <c r="J292" s="147">
        <f t="shared" si="132"/>
        <v>0</v>
      </c>
      <c r="K292" s="147">
        <f t="shared" si="132"/>
        <v>145.69999999999999</v>
      </c>
      <c r="L292" s="147">
        <f t="shared" si="132"/>
        <v>145.69999999999999</v>
      </c>
      <c r="M292" s="147">
        <f t="shared" si="132"/>
        <v>145.69999999999999</v>
      </c>
      <c r="N292" s="147">
        <f t="shared" si="132"/>
        <v>145.69999999999999</v>
      </c>
      <c r="O292" s="148">
        <f>H292+I292+J292+K292+L292+M292+N292</f>
        <v>582.79999999999995</v>
      </c>
    </row>
    <row r="293" spans="1:15" s="149" customFormat="1" ht="23.25" customHeight="1">
      <c r="A293" s="272"/>
      <c r="B293" s="272"/>
      <c r="C293" s="150" t="s">
        <v>14</v>
      </c>
      <c r="D293" s="151"/>
      <c r="E293" s="152" t="s">
        <v>13</v>
      </c>
      <c r="F293" s="153" t="s">
        <v>13</v>
      </c>
      <c r="G293" s="154" t="s">
        <v>13</v>
      </c>
      <c r="H293" s="155"/>
      <c r="I293" s="100"/>
      <c r="J293" s="100"/>
      <c r="K293" s="100"/>
      <c r="L293" s="100"/>
      <c r="M293" s="100"/>
      <c r="N293" s="100"/>
      <c r="O293" s="156"/>
    </row>
    <row r="294" spans="1:15" s="149" customFormat="1" ht="22.5" customHeight="1" thickBot="1">
      <c r="A294" s="272"/>
      <c r="B294" s="272"/>
      <c r="C294" s="157" t="s">
        <v>61</v>
      </c>
      <c r="D294" s="158">
        <v>807</v>
      </c>
      <c r="E294" s="159" t="s">
        <v>62</v>
      </c>
      <c r="F294" s="74" t="s">
        <v>115</v>
      </c>
      <c r="G294" s="160">
        <v>240</v>
      </c>
      <c r="H294" s="155">
        <v>0</v>
      </c>
      <c r="I294" s="100">
        <v>0</v>
      </c>
      <c r="J294" s="100">
        <v>0</v>
      </c>
      <c r="K294" s="100">
        <v>145.69999999999999</v>
      </c>
      <c r="L294" s="100">
        <v>145.69999999999999</v>
      </c>
      <c r="M294" s="100">
        <v>145.69999999999999</v>
      </c>
      <c r="N294" s="100">
        <v>145.69999999999999</v>
      </c>
      <c r="O294" s="156">
        <f>H294+I294+J294+K294+L294+M294+N294</f>
        <v>582.79999999999995</v>
      </c>
    </row>
    <row r="295" spans="1:15" s="149" customFormat="1" ht="15" customHeight="1" thickBot="1">
      <c r="A295" s="273"/>
      <c r="B295" s="273"/>
      <c r="C295" s="161"/>
      <c r="D295" s="162"/>
      <c r="E295" s="163" t="s">
        <v>13</v>
      </c>
      <c r="F295" s="164" t="s">
        <v>13</v>
      </c>
      <c r="G295" s="165" t="s">
        <v>13</v>
      </c>
      <c r="H295" s="166"/>
      <c r="I295" s="103"/>
      <c r="J295" s="103"/>
      <c r="K295" s="103"/>
      <c r="L295" s="103"/>
      <c r="M295" s="103"/>
      <c r="N295" s="103"/>
      <c r="O295" s="167"/>
    </row>
    <row r="296" spans="1:15" s="149" customFormat="1" ht="18" customHeight="1" thickBot="1">
      <c r="A296" s="274" t="s">
        <v>205</v>
      </c>
      <c r="B296" s="274" t="s">
        <v>206</v>
      </c>
      <c r="C296" s="168" t="s">
        <v>23</v>
      </c>
      <c r="D296" s="169"/>
      <c r="E296" s="170" t="s">
        <v>13</v>
      </c>
      <c r="F296" s="171" t="s">
        <v>13</v>
      </c>
      <c r="G296" s="172" t="s">
        <v>13</v>
      </c>
      <c r="H296" s="173">
        <f>H298+H299</f>
        <v>0</v>
      </c>
      <c r="I296" s="106">
        <f t="shared" ref="I296:N296" si="133">I298+I299</f>
        <v>0</v>
      </c>
      <c r="J296" s="106">
        <f t="shared" si="133"/>
        <v>0</v>
      </c>
      <c r="K296" s="106">
        <f t="shared" si="133"/>
        <v>48</v>
      </c>
      <c r="L296" s="106">
        <f t="shared" si="133"/>
        <v>48</v>
      </c>
      <c r="M296" s="106">
        <f t="shared" si="133"/>
        <v>48</v>
      </c>
      <c r="N296" s="106">
        <f t="shared" si="133"/>
        <v>48</v>
      </c>
      <c r="O296" s="174">
        <f>H296+I296+J296+K296+L296+M296+N296</f>
        <v>192</v>
      </c>
    </row>
    <row r="297" spans="1:15" s="149" customFormat="1" ht="23.25" customHeight="1">
      <c r="A297" s="272"/>
      <c r="B297" s="272"/>
      <c r="C297" s="150" t="s">
        <v>14</v>
      </c>
      <c r="D297" s="151"/>
      <c r="E297" s="152" t="s">
        <v>13</v>
      </c>
      <c r="F297" s="153" t="s">
        <v>13</v>
      </c>
      <c r="G297" s="154" t="s">
        <v>13</v>
      </c>
      <c r="H297" s="155"/>
      <c r="I297" s="100"/>
      <c r="J297" s="100"/>
      <c r="K297" s="100"/>
      <c r="L297" s="100"/>
      <c r="M297" s="100"/>
      <c r="N297" s="100"/>
      <c r="O297" s="156"/>
    </row>
    <row r="298" spans="1:15" s="149" customFormat="1" ht="22.5" customHeight="1" thickBot="1">
      <c r="A298" s="272"/>
      <c r="B298" s="272"/>
      <c r="C298" s="157" t="s">
        <v>61</v>
      </c>
      <c r="D298" s="158">
        <v>807</v>
      </c>
      <c r="E298" s="159" t="s">
        <v>62</v>
      </c>
      <c r="F298" s="74" t="s">
        <v>116</v>
      </c>
      <c r="G298" s="160">
        <v>240</v>
      </c>
      <c r="H298" s="155">
        <v>0</v>
      </c>
      <c r="I298" s="100">
        <v>0</v>
      </c>
      <c r="J298" s="100">
        <v>0</v>
      </c>
      <c r="K298" s="100">
        <v>48</v>
      </c>
      <c r="L298" s="100">
        <v>48</v>
      </c>
      <c r="M298" s="100">
        <v>48</v>
      </c>
      <c r="N298" s="100">
        <v>48</v>
      </c>
      <c r="O298" s="156">
        <f>H298+I298+J298+K298+L298+M298+N298</f>
        <v>192</v>
      </c>
    </row>
    <row r="299" spans="1:15" s="149" customFormat="1" ht="18.75" customHeight="1" thickBot="1">
      <c r="A299" s="273"/>
      <c r="B299" s="273"/>
      <c r="C299" s="161"/>
      <c r="D299" s="162"/>
      <c r="E299" s="163" t="s">
        <v>13</v>
      </c>
      <c r="F299" s="164" t="s">
        <v>13</v>
      </c>
      <c r="G299" s="165" t="s">
        <v>13</v>
      </c>
      <c r="H299" s="166"/>
      <c r="I299" s="103"/>
      <c r="J299" s="103"/>
      <c r="K299" s="103"/>
      <c r="L299" s="103"/>
      <c r="M299" s="103"/>
      <c r="N299" s="103"/>
      <c r="O299" s="167"/>
    </row>
  </sheetData>
  <mergeCells count="158">
    <mergeCell ref="A287:A290"/>
    <mergeCell ref="B287:B290"/>
    <mergeCell ref="A283:A286"/>
    <mergeCell ref="B283:B286"/>
    <mergeCell ref="A292:A295"/>
    <mergeCell ref="B292:B295"/>
    <mergeCell ref="A296:A299"/>
    <mergeCell ref="B296:B299"/>
    <mergeCell ref="A271:A274"/>
    <mergeCell ref="B271:B274"/>
    <mergeCell ref="A275:A278"/>
    <mergeCell ref="B275:B278"/>
    <mergeCell ref="A279:A282"/>
    <mergeCell ref="B279:B282"/>
    <mergeCell ref="A259:A262"/>
    <mergeCell ref="B259:B262"/>
    <mergeCell ref="A263:A266"/>
    <mergeCell ref="B263:B266"/>
    <mergeCell ref="A267:A270"/>
    <mergeCell ref="B267:B270"/>
    <mergeCell ref="A247:A250"/>
    <mergeCell ref="B247:B250"/>
    <mergeCell ref="A251:A254"/>
    <mergeCell ref="B251:B254"/>
    <mergeCell ref="A255:A258"/>
    <mergeCell ref="B255:B258"/>
    <mergeCell ref="A235:A238"/>
    <mergeCell ref="B235:B238"/>
    <mergeCell ref="A239:A242"/>
    <mergeCell ref="B239:B242"/>
    <mergeCell ref="A243:A246"/>
    <mergeCell ref="B243:B246"/>
    <mergeCell ref="A219:A222"/>
    <mergeCell ref="B219:B222"/>
    <mergeCell ref="A223:A226"/>
    <mergeCell ref="B223:B226"/>
    <mergeCell ref="A231:A234"/>
    <mergeCell ref="B231:B234"/>
    <mergeCell ref="A227:A230"/>
    <mergeCell ref="B227:B230"/>
    <mergeCell ref="A207:A210"/>
    <mergeCell ref="B207:B210"/>
    <mergeCell ref="A211:A214"/>
    <mergeCell ref="B211:B214"/>
    <mergeCell ref="A215:A218"/>
    <mergeCell ref="B215:B218"/>
    <mergeCell ref="A195:A198"/>
    <mergeCell ref="B195:B198"/>
    <mergeCell ref="A199:A202"/>
    <mergeCell ref="B199:B202"/>
    <mergeCell ref="A203:A206"/>
    <mergeCell ref="B203:B206"/>
    <mergeCell ref="A183:A186"/>
    <mergeCell ref="B183:B186"/>
    <mergeCell ref="A187:A190"/>
    <mergeCell ref="B187:B190"/>
    <mergeCell ref="A191:A194"/>
    <mergeCell ref="B191:B194"/>
    <mergeCell ref="A171:A174"/>
    <mergeCell ref="B171:B174"/>
    <mergeCell ref="A175:A178"/>
    <mergeCell ref="B175:B178"/>
    <mergeCell ref="A179:A182"/>
    <mergeCell ref="B179:B182"/>
    <mergeCell ref="A159:A162"/>
    <mergeCell ref="B159:B162"/>
    <mergeCell ref="A163:A166"/>
    <mergeCell ref="B163:B166"/>
    <mergeCell ref="A167:A170"/>
    <mergeCell ref="B167:B170"/>
    <mergeCell ref="A147:A150"/>
    <mergeCell ref="B147:B150"/>
    <mergeCell ref="A151:A154"/>
    <mergeCell ref="B151:B154"/>
    <mergeCell ref="A155:A158"/>
    <mergeCell ref="B155:B158"/>
    <mergeCell ref="A135:A138"/>
    <mergeCell ref="B135:B138"/>
    <mergeCell ref="A139:A142"/>
    <mergeCell ref="B139:B142"/>
    <mergeCell ref="A143:A146"/>
    <mergeCell ref="B143:B146"/>
    <mergeCell ref="A124:A126"/>
    <mergeCell ref="B124:B126"/>
    <mergeCell ref="A127:A130"/>
    <mergeCell ref="B127:B130"/>
    <mergeCell ref="A131:A134"/>
    <mergeCell ref="B131:B134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D10:D11"/>
    <mergeCell ref="F10:F11"/>
    <mergeCell ref="G10:G11"/>
    <mergeCell ref="O10:O11"/>
    <mergeCell ref="A12:A15"/>
    <mergeCell ref="B12:B15"/>
    <mergeCell ref="J3:O3"/>
    <mergeCell ref="H4:O4"/>
    <mergeCell ref="F5:O5"/>
    <mergeCell ref="B6:I6"/>
    <mergeCell ref="A8:A11"/>
    <mergeCell ref="B8:B11"/>
    <mergeCell ref="C8:C11"/>
    <mergeCell ref="D8:G9"/>
    <mergeCell ref="H8:O8"/>
    <mergeCell ref="H9:O9"/>
  </mergeCells>
  <pageMargins left="0.9055118110236221" right="0.51181102362204722" top="0.55118110236220474" bottom="0.55118110236220474" header="0.31496062992125984" footer="0.31496062992125984"/>
  <pageSetup paperSize="9" scale="5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opLeftCell="B1" workbookViewId="0">
      <selection activeCell="D5" sqref="D5:K5"/>
    </sheetView>
  </sheetViews>
  <sheetFormatPr defaultRowHeight="15"/>
  <cols>
    <col min="1" max="1" width="17.7109375" customWidth="1"/>
    <col min="2" max="2" width="36.42578125" customWidth="1"/>
    <col min="3" max="3" width="37.42578125" customWidth="1"/>
    <col min="4" max="4" width="13.28515625" customWidth="1"/>
    <col min="5" max="5" width="11" customWidth="1"/>
    <col min="6" max="6" width="11.140625" customWidth="1"/>
    <col min="7" max="10" width="10.85546875" customWidth="1"/>
    <col min="11" max="11" width="11.7109375" customWidth="1"/>
  </cols>
  <sheetData>
    <row r="1" spans="1:11">
      <c r="D1" t="s">
        <v>124</v>
      </c>
    </row>
    <row r="2" spans="1:11">
      <c r="D2" t="s">
        <v>225</v>
      </c>
    </row>
    <row r="4" spans="1:11">
      <c r="F4" s="232" t="s">
        <v>19</v>
      </c>
      <c r="G4" s="232"/>
      <c r="H4" s="232"/>
      <c r="I4" s="232"/>
      <c r="J4" s="232"/>
      <c r="K4" s="232"/>
    </row>
    <row r="5" spans="1:11">
      <c r="B5" s="1"/>
      <c r="C5" s="1"/>
      <c r="D5" s="234" t="s">
        <v>20</v>
      </c>
      <c r="E5" s="234"/>
      <c r="F5" s="234"/>
      <c r="G5" s="234"/>
      <c r="H5" s="234"/>
      <c r="I5" s="234"/>
      <c r="J5" s="234"/>
      <c r="K5" s="234"/>
    </row>
    <row r="6" spans="1:11" ht="13.5" customHeight="1">
      <c r="B6" s="1"/>
      <c r="C6" s="234" t="s">
        <v>81</v>
      </c>
      <c r="D6" s="234"/>
      <c r="E6" s="234"/>
      <c r="F6" s="234"/>
      <c r="G6" s="234"/>
      <c r="H6" s="234"/>
      <c r="I6" s="234"/>
      <c r="J6" s="234"/>
      <c r="K6" s="234"/>
    </row>
    <row r="7" spans="1:11" ht="68.25" customHeight="1">
      <c r="B7" s="235" t="s">
        <v>219</v>
      </c>
      <c r="C7" s="235"/>
      <c r="D7" s="235"/>
      <c r="E7" s="235"/>
      <c r="F7" s="5"/>
      <c r="G7" s="20"/>
      <c r="H7" s="20"/>
      <c r="I7" s="56"/>
      <c r="J7" s="42"/>
      <c r="K7" s="5"/>
    </row>
    <row r="8" spans="1:11" ht="15.75" thickBot="1"/>
    <row r="9" spans="1:11" ht="24" customHeight="1">
      <c r="A9" s="227" t="s">
        <v>49</v>
      </c>
      <c r="B9" s="227" t="s">
        <v>50</v>
      </c>
      <c r="C9" s="227" t="s">
        <v>44</v>
      </c>
      <c r="D9" s="237" t="s">
        <v>45</v>
      </c>
      <c r="E9" s="238"/>
      <c r="F9" s="238"/>
      <c r="G9" s="238"/>
      <c r="H9" s="238"/>
      <c r="I9" s="238"/>
      <c r="J9" s="238"/>
      <c r="K9" s="244"/>
    </row>
    <row r="10" spans="1:11" ht="15.75" customHeight="1" thickBot="1">
      <c r="A10" s="236"/>
      <c r="B10" s="236"/>
      <c r="C10" s="236"/>
      <c r="D10" s="240" t="s">
        <v>4</v>
      </c>
      <c r="E10" s="241"/>
      <c r="F10" s="241"/>
      <c r="G10" s="241"/>
      <c r="H10" s="241"/>
      <c r="I10" s="241"/>
      <c r="J10" s="241"/>
      <c r="K10" s="246"/>
    </row>
    <row r="11" spans="1:11" ht="60.75" thickBot="1">
      <c r="A11" s="236"/>
      <c r="B11" s="236"/>
      <c r="C11" s="236"/>
      <c r="D11" s="43" t="s">
        <v>119</v>
      </c>
      <c r="E11" s="43" t="s">
        <v>80</v>
      </c>
      <c r="F11" s="43" t="s">
        <v>80</v>
      </c>
      <c r="G11" s="57" t="s">
        <v>80</v>
      </c>
      <c r="H11" s="57" t="s">
        <v>208</v>
      </c>
      <c r="I11" s="57" t="s">
        <v>46</v>
      </c>
      <c r="J11" s="43" t="s">
        <v>47</v>
      </c>
      <c r="K11" s="227" t="s">
        <v>10</v>
      </c>
    </row>
    <row r="12" spans="1:11" ht="15.75" thickBot="1">
      <c r="A12" s="228"/>
      <c r="B12" s="228"/>
      <c r="C12" s="228"/>
      <c r="D12" s="2">
        <v>2014</v>
      </c>
      <c r="E12" s="2">
        <v>2015</v>
      </c>
      <c r="F12" s="2">
        <v>2016</v>
      </c>
      <c r="G12" s="2">
        <v>2017</v>
      </c>
      <c r="H12" s="2">
        <v>2018</v>
      </c>
      <c r="I12" s="2">
        <v>2019</v>
      </c>
      <c r="J12" s="2">
        <v>2020</v>
      </c>
      <c r="K12" s="228"/>
    </row>
    <row r="13" spans="1:11" ht="20.25" customHeight="1" thickBot="1">
      <c r="A13" s="277" t="s">
        <v>11</v>
      </c>
      <c r="B13" s="277" t="s">
        <v>82</v>
      </c>
      <c r="C13" s="8" t="s">
        <v>51</v>
      </c>
      <c r="D13" s="66">
        <f t="shared" ref="D13:J13" si="0">SUM(D15:D19)</f>
        <v>11740.8</v>
      </c>
      <c r="E13" s="66">
        <f t="shared" si="0"/>
        <v>16163.039999999997</v>
      </c>
      <c r="F13" s="66">
        <f t="shared" si="0"/>
        <v>14284.800000000001</v>
      </c>
      <c r="G13" s="66">
        <f t="shared" si="0"/>
        <v>20498.5</v>
      </c>
      <c r="H13" s="66">
        <f t="shared" si="0"/>
        <v>19853.000000000004</v>
      </c>
      <c r="I13" s="66">
        <f t="shared" ref="I13" si="1">SUM(I15:I19)</f>
        <v>14489.300000000001</v>
      </c>
      <c r="J13" s="66">
        <f t="shared" si="0"/>
        <v>13750.500000000002</v>
      </c>
      <c r="K13" s="179">
        <f>D13+E13+F13+G13+H13+J13+I13</f>
        <v>110779.94</v>
      </c>
    </row>
    <row r="14" spans="1:11" ht="18.75" customHeight="1" thickBot="1">
      <c r="A14" s="278"/>
      <c r="B14" s="278"/>
      <c r="C14" s="8" t="s">
        <v>52</v>
      </c>
      <c r="D14" s="66"/>
      <c r="E14" s="66"/>
      <c r="F14" s="66"/>
      <c r="G14" s="66"/>
      <c r="H14" s="66"/>
      <c r="I14" s="66"/>
      <c r="J14" s="66"/>
      <c r="K14" s="179"/>
    </row>
    <row r="15" spans="1:11" ht="15.75" thickBot="1">
      <c r="A15" s="278"/>
      <c r="B15" s="278"/>
      <c r="C15" s="8" t="s">
        <v>53</v>
      </c>
      <c r="D15" s="66"/>
      <c r="E15" s="66"/>
      <c r="F15" s="66"/>
      <c r="G15" s="66"/>
      <c r="H15" s="66"/>
      <c r="I15" s="66"/>
      <c r="J15" s="66"/>
      <c r="K15" s="179"/>
    </row>
    <row r="16" spans="1:11" ht="15.75" thickBot="1">
      <c r="A16" s="278"/>
      <c r="B16" s="278"/>
      <c r="C16" s="8" t="s">
        <v>54</v>
      </c>
      <c r="D16" s="66"/>
      <c r="E16" s="66"/>
      <c r="F16" s="66">
        <f>F30+F44</f>
        <v>1222.5</v>
      </c>
      <c r="G16" s="66">
        <f>G30+G44</f>
        <v>6176.8</v>
      </c>
      <c r="H16" s="66">
        <f t="shared" ref="H16:J16" si="2">H30+H44</f>
        <v>4407.8</v>
      </c>
      <c r="I16" s="66">
        <f t="shared" si="2"/>
        <v>0</v>
      </c>
      <c r="J16" s="66">
        <f t="shared" si="2"/>
        <v>0</v>
      </c>
      <c r="K16" s="179">
        <f>D16+E16+F16+G16+H16+J16+I16</f>
        <v>11807.1</v>
      </c>
    </row>
    <row r="17" spans="1:11" ht="15.75" thickBot="1">
      <c r="A17" s="278"/>
      <c r="B17" s="278"/>
      <c r="C17" s="8" t="s">
        <v>55</v>
      </c>
      <c r="D17" s="66"/>
      <c r="E17" s="66"/>
      <c r="F17" s="66"/>
      <c r="G17" s="66"/>
      <c r="H17" s="66"/>
      <c r="I17" s="66"/>
      <c r="J17" s="66"/>
      <c r="K17" s="179"/>
    </row>
    <row r="18" spans="1:11" ht="29.25" thickBot="1">
      <c r="A18" s="278"/>
      <c r="B18" s="278"/>
      <c r="C18" s="8" t="s">
        <v>65</v>
      </c>
      <c r="D18" s="66">
        <f>D32+D25+D39+D46+D53+D60+D67</f>
        <v>11740.8</v>
      </c>
      <c r="E18" s="66">
        <f t="shared" ref="E18:K18" si="3">E32+E25+E39+E46+E53+E60+E67</f>
        <v>16163.039999999997</v>
      </c>
      <c r="F18" s="66">
        <f t="shared" si="3"/>
        <v>13062.300000000001</v>
      </c>
      <c r="G18" s="66">
        <f t="shared" si="3"/>
        <v>14321.7</v>
      </c>
      <c r="H18" s="66">
        <f t="shared" si="3"/>
        <v>15445.200000000003</v>
      </c>
      <c r="I18" s="66">
        <f t="shared" si="3"/>
        <v>14489.300000000001</v>
      </c>
      <c r="J18" s="66">
        <f t="shared" si="3"/>
        <v>13750.500000000002</v>
      </c>
      <c r="K18" s="66">
        <f t="shared" si="3"/>
        <v>98972.840000000011</v>
      </c>
    </row>
    <row r="19" spans="1:11" ht="15.75" thickBot="1">
      <c r="A19" s="278"/>
      <c r="B19" s="278"/>
      <c r="C19" s="8" t="s">
        <v>48</v>
      </c>
      <c r="D19" s="66"/>
      <c r="E19" s="66"/>
      <c r="F19" s="66"/>
      <c r="G19" s="66"/>
      <c r="H19" s="66"/>
      <c r="I19" s="66"/>
      <c r="J19" s="66"/>
      <c r="K19" s="179"/>
    </row>
    <row r="20" spans="1:11" s="11" customFormat="1" ht="18" customHeight="1" thickBot="1">
      <c r="A20" s="227" t="s">
        <v>15</v>
      </c>
      <c r="B20" s="227" t="s">
        <v>83</v>
      </c>
      <c r="C20" s="3" t="s">
        <v>51</v>
      </c>
      <c r="D20" s="85">
        <f t="shared" ref="D20:J20" si="4">SUM(D22:D26)</f>
        <v>3878</v>
      </c>
      <c r="E20" s="85">
        <f t="shared" si="4"/>
        <v>3766.9</v>
      </c>
      <c r="F20" s="85">
        <f t="shared" si="4"/>
        <v>4100</v>
      </c>
      <c r="G20" s="85">
        <f t="shared" si="4"/>
        <v>4260</v>
      </c>
      <c r="H20" s="85">
        <f t="shared" si="4"/>
        <v>4200</v>
      </c>
      <c r="I20" s="85">
        <f t="shared" ref="I20" si="5">SUM(I22:I26)</f>
        <v>3600</v>
      </c>
      <c r="J20" s="85">
        <f t="shared" si="4"/>
        <v>2861.2</v>
      </c>
      <c r="K20" s="180">
        <f>D20+E20+F20+G20+H20+J20+I20</f>
        <v>26666.100000000002</v>
      </c>
    </row>
    <row r="21" spans="1:11" s="11" customFormat="1" ht="16.5" customHeight="1" thickBot="1">
      <c r="A21" s="236"/>
      <c r="B21" s="236"/>
      <c r="C21" s="3" t="s">
        <v>52</v>
      </c>
      <c r="D21" s="85"/>
      <c r="E21" s="85"/>
      <c r="F21" s="85"/>
      <c r="G21" s="85"/>
      <c r="H21" s="85"/>
      <c r="I21" s="85"/>
      <c r="J21" s="85"/>
      <c r="K21" s="180"/>
    </row>
    <row r="22" spans="1:11" s="11" customFormat="1" ht="15.75" thickBot="1">
      <c r="A22" s="236"/>
      <c r="B22" s="236"/>
      <c r="C22" s="3" t="s">
        <v>53</v>
      </c>
      <c r="D22" s="85"/>
      <c r="E22" s="85"/>
      <c r="F22" s="85"/>
      <c r="G22" s="85"/>
      <c r="H22" s="85"/>
      <c r="I22" s="85"/>
      <c r="J22" s="85"/>
      <c r="K22" s="180"/>
    </row>
    <row r="23" spans="1:11" s="11" customFormat="1" ht="15.75" thickBot="1">
      <c r="A23" s="236"/>
      <c r="B23" s="236"/>
      <c r="C23" s="3" t="s">
        <v>54</v>
      </c>
      <c r="D23" s="85"/>
      <c r="E23" s="85"/>
      <c r="F23" s="85"/>
      <c r="G23" s="85"/>
      <c r="H23" s="85"/>
      <c r="I23" s="85"/>
      <c r="J23" s="85"/>
      <c r="K23" s="180"/>
    </row>
    <row r="24" spans="1:11" s="11" customFormat="1" ht="15.75" thickBot="1">
      <c r="A24" s="236"/>
      <c r="B24" s="236"/>
      <c r="C24" s="3" t="s">
        <v>55</v>
      </c>
      <c r="D24" s="85"/>
      <c r="E24" s="85"/>
      <c r="F24" s="85"/>
      <c r="G24" s="85"/>
      <c r="H24" s="85"/>
      <c r="I24" s="85"/>
      <c r="J24" s="85"/>
      <c r="K24" s="180"/>
    </row>
    <row r="25" spans="1:11" s="11" customFormat="1" ht="15.75" thickBot="1">
      <c r="A25" s="236"/>
      <c r="B25" s="236"/>
      <c r="C25" s="3" t="s">
        <v>65</v>
      </c>
      <c r="D25" s="85">
        <v>3878</v>
      </c>
      <c r="E25" s="85">
        <f>'Прил 1'!I16</f>
        <v>3766.9</v>
      </c>
      <c r="F25" s="85">
        <v>4100</v>
      </c>
      <c r="G25" s="85">
        <v>4260</v>
      </c>
      <c r="H25" s="85">
        <v>4200</v>
      </c>
      <c r="I25" s="85">
        <v>3600</v>
      </c>
      <c r="J25" s="85">
        <v>2861.2</v>
      </c>
      <c r="K25" s="180">
        <f>D25+E25+F25+G25+H25+J25+I25</f>
        <v>26666.100000000002</v>
      </c>
    </row>
    <row r="26" spans="1:11" s="11" customFormat="1" ht="15.75" thickBot="1">
      <c r="A26" s="228"/>
      <c r="B26" s="228"/>
      <c r="C26" s="3" t="s">
        <v>48</v>
      </c>
      <c r="D26" s="85"/>
      <c r="E26" s="85"/>
      <c r="F26" s="85"/>
      <c r="G26" s="85"/>
      <c r="H26" s="85"/>
      <c r="I26" s="85"/>
      <c r="J26" s="85"/>
      <c r="K26" s="180"/>
    </row>
    <row r="27" spans="1:11" ht="20.25" customHeight="1" thickBot="1">
      <c r="A27" s="227" t="s">
        <v>25</v>
      </c>
      <c r="B27" s="227" t="s">
        <v>84</v>
      </c>
      <c r="C27" s="3" t="s">
        <v>51</v>
      </c>
      <c r="D27" s="85">
        <f t="shared" ref="D27:J27" si="6">SUM(D29:D33)</f>
        <v>4105</v>
      </c>
      <c r="E27" s="85">
        <f t="shared" si="6"/>
        <v>6736.65</v>
      </c>
      <c r="F27" s="85">
        <f t="shared" si="6"/>
        <v>5152.5</v>
      </c>
      <c r="G27" s="85">
        <f t="shared" si="6"/>
        <v>9501.7999999999993</v>
      </c>
      <c r="H27" s="85">
        <f t="shared" si="6"/>
        <v>9899.4000000000015</v>
      </c>
      <c r="I27" s="85">
        <f t="shared" ref="I27" si="7">SUM(I29:I33)</f>
        <v>7000</v>
      </c>
      <c r="J27" s="85">
        <f t="shared" si="6"/>
        <v>7000</v>
      </c>
      <c r="K27" s="180">
        <f>D27+E27+F27+G27+H27+J27+I27</f>
        <v>49395.35</v>
      </c>
    </row>
    <row r="28" spans="1:11" ht="15.75" customHeight="1" thickBot="1">
      <c r="A28" s="236"/>
      <c r="B28" s="236"/>
      <c r="C28" s="3" t="s">
        <v>52</v>
      </c>
      <c r="D28" s="85"/>
      <c r="E28" s="85"/>
      <c r="F28" s="85"/>
      <c r="G28" s="85"/>
      <c r="H28" s="85"/>
      <c r="I28" s="85"/>
      <c r="J28" s="85"/>
      <c r="K28" s="180"/>
    </row>
    <row r="29" spans="1:11" ht="15.75" thickBot="1">
      <c r="A29" s="236"/>
      <c r="B29" s="236"/>
      <c r="C29" s="3" t="s">
        <v>53</v>
      </c>
      <c r="D29" s="85"/>
      <c r="E29" s="85"/>
      <c r="F29" s="85"/>
      <c r="G29" s="85"/>
      <c r="H29" s="85"/>
      <c r="I29" s="85"/>
      <c r="J29" s="85"/>
      <c r="K29" s="180"/>
    </row>
    <row r="30" spans="1:11" ht="15.75" thickBot="1">
      <c r="A30" s="236"/>
      <c r="B30" s="236"/>
      <c r="C30" s="3" t="s">
        <v>54</v>
      </c>
      <c r="D30" s="85"/>
      <c r="E30" s="85"/>
      <c r="F30" s="85">
        <v>38.799999999999997</v>
      </c>
      <c r="G30" s="85">
        <v>4678.5</v>
      </c>
      <c r="H30" s="85">
        <v>2907.8</v>
      </c>
      <c r="I30" s="85"/>
      <c r="J30" s="85"/>
      <c r="K30" s="180">
        <f>D30+E30+F30+G30+H30+J30+I30</f>
        <v>7625.1</v>
      </c>
    </row>
    <row r="31" spans="1:11" ht="15.75" thickBot="1">
      <c r="A31" s="236"/>
      <c r="B31" s="236"/>
      <c r="C31" s="3" t="s">
        <v>55</v>
      </c>
      <c r="D31" s="85"/>
      <c r="E31" s="85"/>
      <c r="F31" s="85"/>
      <c r="G31" s="85"/>
      <c r="H31" s="85"/>
      <c r="I31" s="85"/>
      <c r="J31" s="85"/>
      <c r="K31" s="180"/>
    </row>
    <row r="32" spans="1:11" ht="15.75" thickBot="1">
      <c r="A32" s="236"/>
      <c r="B32" s="236"/>
      <c r="C32" s="3" t="s">
        <v>65</v>
      </c>
      <c r="D32" s="85">
        <v>4105</v>
      </c>
      <c r="E32" s="85">
        <f>'Прил 1'!I42</f>
        <v>6736.65</v>
      </c>
      <c r="F32" s="85">
        <v>5113.7</v>
      </c>
      <c r="G32" s="85">
        <v>4823.3</v>
      </c>
      <c r="H32" s="85">
        <v>6991.6</v>
      </c>
      <c r="I32" s="85">
        <v>7000</v>
      </c>
      <c r="J32" s="85">
        <v>7000</v>
      </c>
      <c r="K32" s="180">
        <f>D32+E32+F32+G32+H32+J32+I32</f>
        <v>41770.25</v>
      </c>
    </row>
    <row r="33" spans="1:11" ht="15.75" thickBot="1">
      <c r="A33" s="228"/>
      <c r="B33" s="228"/>
      <c r="C33" s="3" t="s">
        <v>48</v>
      </c>
      <c r="D33" s="85"/>
      <c r="E33" s="85"/>
      <c r="F33" s="85"/>
      <c r="G33" s="85"/>
      <c r="H33" s="85"/>
      <c r="I33" s="85"/>
      <c r="J33" s="85"/>
      <c r="K33" s="180"/>
    </row>
    <row r="34" spans="1:11" s="11" customFormat="1" ht="18" customHeight="1" thickBot="1">
      <c r="A34" s="259" t="s">
        <v>33</v>
      </c>
      <c r="B34" s="227" t="s">
        <v>85</v>
      </c>
      <c r="C34" s="3" t="s">
        <v>51</v>
      </c>
      <c r="D34" s="85">
        <f t="shared" ref="D34:J34" si="8">SUM(D36:D40)</f>
        <v>338.9</v>
      </c>
      <c r="E34" s="85">
        <f t="shared" si="8"/>
        <v>340</v>
      </c>
      <c r="F34" s="85">
        <f t="shared" si="8"/>
        <v>400</v>
      </c>
      <c r="G34" s="85">
        <f t="shared" si="8"/>
        <v>499.4</v>
      </c>
      <c r="H34" s="85">
        <f t="shared" si="8"/>
        <v>500</v>
      </c>
      <c r="I34" s="85">
        <f t="shared" ref="I34" si="9">SUM(I36:I40)</f>
        <v>500</v>
      </c>
      <c r="J34" s="85">
        <f t="shared" si="8"/>
        <v>500</v>
      </c>
      <c r="K34" s="180">
        <f>D34+E34+F34+G34+H34+J34+I34</f>
        <v>3078.3</v>
      </c>
    </row>
    <row r="35" spans="1:11" s="11" customFormat="1" ht="18" customHeight="1" thickBot="1">
      <c r="A35" s="260"/>
      <c r="B35" s="236"/>
      <c r="C35" s="3" t="s">
        <v>52</v>
      </c>
      <c r="D35" s="85"/>
      <c r="E35" s="85"/>
      <c r="F35" s="85"/>
      <c r="G35" s="85"/>
      <c r="H35" s="85"/>
      <c r="I35" s="85"/>
      <c r="J35" s="85"/>
      <c r="K35" s="180"/>
    </row>
    <row r="36" spans="1:11" s="11" customFormat="1" ht="15.75" thickBot="1">
      <c r="A36" s="260"/>
      <c r="B36" s="236"/>
      <c r="C36" s="3" t="s">
        <v>53</v>
      </c>
      <c r="D36" s="85"/>
      <c r="E36" s="85"/>
      <c r="F36" s="85"/>
      <c r="G36" s="85"/>
      <c r="H36" s="85"/>
      <c r="I36" s="85"/>
      <c r="J36" s="85"/>
      <c r="K36" s="180"/>
    </row>
    <row r="37" spans="1:11" s="11" customFormat="1" ht="15.75" thickBot="1">
      <c r="A37" s="260"/>
      <c r="B37" s="236"/>
      <c r="C37" s="3" t="s">
        <v>54</v>
      </c>
      <c r="D37" s="85"/>
      <c r="E37" s="85"/>
      <c r="F37" s="85"/>
      <c r="G37" s="85"/>
      <c r="H37" s="85"/>
      <c r="I37" s="85"/>
      <c r="J37" s="85"/>
      <c r="K37" s="180"/>
    </row>
    <row r="38" spans="1:11" s="11" customFormat="1" ht="15.75" thickBot="1">
      <c r="A38" s="260"/>
      <c r="B38" s="236"/>
      <c r="C38" s="3" t="s">
        <v>55</v>
      </c>
      <c r="D38" s="85"/>
      <c r="E38" s="85"/>
      <c r="F38" s="85"/>
      <c r="G38" s="85"/>
      <c r="H38" s="85"/>
      <c r="I38" s="85"/>
      <c r="J38" s="85"/>
      <c r="K38" s="180"/>
    </row>
    <row r="39" spans="1:11" s="11" customFormat="1" ht="15.75" thickBot="1">
      <c r="A39" s="260"/>
      <c r="B39" s="236"/>
      <c r="C39" s="3" t="s">
        <v>65</v>
      </c>
      <c r="D39" s="85">
        <v>338.9</v>
      </c>
      <c r="E39" s="85">
        <v>340</v>
      </c>
      <c r="F39" s="85">
        <v>400</v>
      </c>
      <c r="G39" s="85">
        <v>499.4</v>
      </c>
      <c r="H39" s="85">
        <v>500</v>
      </c>
      <c r="I39" s="85">
        <v>500</v>
      </c>
      <c r="J39" s="85">
        <v>500</v>
      </c>
      <c r="K39" s="180">
        <f>D39+E39+F39+G39+H39+J39+I39</f>
        <v>3078.3</v>
      </c>
    </row>
    <row r="40" spans="1:11" s="11" customFormat="1" ht="15.75" thickBot="1">
      <c r="A40" s="261"/>
      <c r="B40" s="228"/>
      <c r="C40" s="3" t="s">
        <v>48</v>
      </c>
      <c r="D40" s="85"/>
      <c r="E40" s="85"/>
      <c r="F40" s="85"/>
      <c r="G40" s="85"/>
      <c r="H40" s="85"/>
      <c r="I40" s="85"/>
      <c r="J40" s="85"/>
      <c r="K40" s="180"/>
    </row>
    <row r="41" spans="1:11" s="11" customFormat="1" ht="20.25" customHeight="1" thickBot="1">
      <c r="A41" s="253" t="s">
        <v>35</v>
      </c>
      <c r="B41" s="253" t="s">
        <v>86</v>
      </c>
      <c r="C41" s="3" t="s">
        <v>51</v>
      </c>
      <c r="D41" s="85">
        <f t="shared" ref="D41:J41" si="10">SUM(D43:D47)</f>
        <v>2717.9</v>
      </c>
      <c r="E41" s="85">
        <f t="shared" si="10"/>
        <v>4558.6899999999996</v>
      </c>
      <c r="F41" s="85">
        <f t="shared" si="10"/>
        <v>3918.7</v>
      </c>
      <c r="G41" s="85">
        <f t="shared" si="10"/>
        <v>4422.8999999999996</v>
      </c>
      <c r="H41" s="85">
        <f t="shared" si="10"/>
        <v>3599.3</v>
      </c>
      <c r="I41" s="85">
        <f t="shared" ref="I41" si="11">SUM(I43:I47)</f>
        <v>1815</v>
      </c>
      <c r="J41" s="85">
        <f t="shared" si="10"/>
        <v>1815</v>
      </c>
      <c r="K41" s="180">
        <f>D41+E41+F41+G41+H41+J41+I41</f>
        <v>22847.49</v>
      </c>
    </row>
    <row r="42" spans="1:11" s="11" customFormat="1" ht="17.25" customHeight="1" thickBot="1">
      <c r="A42" s="254"/>
      <c r="B42" s="254"/>
      <c r="C42" s="3" t="s">
        <v>52</v>
      </c>
      <c r="D42" s="85"/>
      <c r="E42" s="85"/>
      <c r="F42" s="85"/>
      <c r="G42" s="85"/>
      <c r="H42" s="85"/>
      <c r="I42" s="85"/>
      <c r="J42" s="85"/>
      <c r="K42" s="180"/>
    </row>
    <row r="43" spans="1:11" s="11" customFormat="1" ht="15.75" thickBot="1">
      <c r="A43" s="254"/>
      <c r="B43" s="254"/>
      <c r="C43" s="3" t="s">
        <v>53</v>
      </c>
      <c r="D43" s="85"/>
      <c r="E43" s="85"/>
      <c r="F43" s="85"/>
      <c r="G43" s="85"/>
      <c r="H43" s="85"/>
      <c r="I43" s="85"/>
      <c r="J43" s="85"/>
      <c r="K43" s="180"/>
    </row>
    <row r="44" spans="1:11" s="11" customFormat="1" ht="15.75" thickBot="1">
      <c r="A44" s="254"/>
      <c r="B44" s="254"/>
      <c r="C44" s="3" t="s">
        <v>54</v>
      </c>
      <c r="D44" s="85"/>
      <c r="E44" s="85"/>
      <c r="F44" s="85">
        <v>1183.7</v>
      </c>
      <c r="G44" s="85">
        <v>1498.3</v>
      </c>
      <c r="H44" s="85">
        <v>1500</v>
      </c>
      <c r="I44" s="85"/>
      <c r="J44" s="85"/>
      <c r="K44" s="180">
        <f>D44+E44+F44+G44+H44+J44+I44</f>
        <v>4182</v>
      </c>
    </row>
    <row r="45" spans="1:11" s="11" customFormat="1" ht="15.75" thickBot="1">
      <c r="A45" s="254"/>
      <c r="B45" s="254"/>
      <c r="C45" s="3" t="s">
        <v>55</v>
      </c>
      <c r="D45" s="85"/>
      <c r="E45" s="85"/>
      <c r="F45" s="85"/>
      <c r="G45" s="85"/>
      <c r="H45" s="85"/>
      <c r="I45" s="85"/>
      <c r="J45" s="85"/>
      <c r="K45" s="180"/>
    </row>
    <row r="46" spans="1:11" s="11" customFormat="1" ht="15.75" thickBot="1">
      <c r="A46" s="254"/>
      <c r="B46" s="254"/>
      <c r="C46" s="3" t="s">
        <v>65</v>
      </c>
      <c r="D46" s="85">
        <v>2717.9</v>
      </c>
      <c r="E46" s="85">
        <f>'Прил 1'!I133</f>
        <v>4558.6899999999996</v>
      </c>
      <c r="F46" s="85">
        <v>2735</v>
      </c>
      <c r="G46" s="85">
        <v>2924.6</v>
      </c>
      <c r="H46" s="85">
        <v>2099.3000000000002</v>
      </c>
      <c r="I46" s="85">
        <v>1815</v>
      </c>
      <c r="J46" s="85">
        <v>1815</v>
      </c>
      <c r="K46" s="180">
        <f>D46+E46+F46+G46+H46+J46+I46</f>
        <v>18665.490000000002</v>
      </c>
    </row>
    <row r="47" spans="1:11" s="11" customFormat="1" ht="15.75" thickBot="1">
      <c r="A47" s="255"/>
      <c r="B47" s="255"/>
      <c r="C47" s="3" t="s">
        <v>48</v>
      </c>
      <c r="D47" s="85"/>
      <c r="E47" s="85"/>
      <c r="F47" s="85"/>
      <c r="G47" s="85"/>
      <c r="H47" s="85"/>
      <c r="I47" s="85"/>
      <c r="J47" s="85"/>
      <c r="K47" s="180"/>
    </row>
    <row r="48" spans="1:11" s="11" customFormat="1" ht="18" customHeight="1" thickBot="1">
      <c r="A48" s="253" t="s">
        <v>38</v>
      </c>
      <c r="B48" s="253" t="s">
        <v>39</v>
      </c>
      <c r="C48" s="3" t="s">
        <v>51</v>
      </c>
      <c r="D48" s="85">
        <f t="shared" ref="D48:J48" si="12">SUM(D50:D54)</f>
        <v>701</v>
      </c>
      <c r="E48" s="85">
        <f t="shared" si="12"/>
        <v>760.8</v>
      </c>
      <c r="F48" s="85">
        <f t="shared" si="12"/>
        <v>713.6</v>
      </c>
      <c r="G48" s="85">
        <f t="shared" si="12"/>
        <v>1620.7</v>
      </c>
      <c r="H48" s="85">
        <f t="shared" si="12"/>
        <v>1460.6</v>
      </c>
      <c r="I48" s="85">
        <f t="shared" ref="I48" si="13">SUM(I50:I54)</f>
        <v>1380.6</v>
      </c>
      <c r="J48" s="85">
        <f t="shared" si="12"/>
        <v>1380.6</v>
      </c>
      <c r="K48" s="180">
        <f>D48+E48+F48+G48+H48+J48+I48</f>
        <v>8017.9000000000015</v>
      </c>
    </row>
    <row r="49" spans="1:11" s="11" customFormat="1" ht="16.5" customHeight="1" thickBot="1">
      <c r="A49" s="254"/>
      <c r="B49" s="254"/>
      <c r="C49" s="3" t="s">
        <v>52</v>
      </c>
      <c r="D49" s="85"/>
      <c r="E49" s="85"/>
      <c r="F49" s="85"/>
      <c r="G49" s="85"/>
      <c r="H49" s="85"/>
      <c r="I49" s="85"/>
      <c r="J49" s="85"/>
      <c r="K49" s="180"/>
    </row>
    <row r="50" spans="1:11" s="11" customFormat="1" ht="15.75" thickBot="1">
      <c r="A50" s="254"/>
      <c r="B50" s="254"/>
      <c r="C50" s="3" t="s">
        <v>53</v>
      </c>
      <c r="D50" s="85"/>
      <c r="E50" s="85"/>
      <c r="F50" s="85"/>
      <c r="G50" s="85"/>
      <c r="H50" s="85"/>
      <c r="I50" s="85"/>
      <c r="J50" s="85"/>
      <c r="K50" s="180"/>
    </row>
    <row r="51" spans="1:11" s="11" customFormat="1" ht="15.75" thickBot="1">
      <c r="A51" s="254"/>
      <c r="B51" s="254"/>
      <c r="C51" s="3" t="s">
        <v>54</v>
      </c>
      <c r="D51" s="85"/>
      <c r="E51" s="85"/>
      <c r="F51" s="85"/>
      <c r="G51" s="85"/>
      <c r="H51" s="85"/>
      <c r="I51" s="85"/>
      <c r="J51" s="85"/>
      <c r="K51" s="180"/>
    </row>
    <row r="52" spans="1:11" s="11" customFormat="1" ht="15.75" thickBot="1">
      <c r="A52" s="254"/>
      <c r="B52" s="254"/>
      <c r="C52" s="3" t="s">
        <v>55</v>
      </c>
      <c r="D52" s="85"/>
      <c r="E52" s="85"/>
      <c r="F52" s="85"/>
      <c r="G52" s="85"/>
      <c r="H52" s="85"/>
      <c r="I52" s="85"/>
      <c r="J52" s="85"/>
      <c r="K52" s="180"/>
    </row>
    <row r="53" spans="1:11" s="11" customFormat="1" ht="15.75" thickBot="1">
      <c r="A53" s="254"/>
      <c r="B53" s="254"/>
      <c r="C53" s="3" t="s">
        <v>65</v>
      </c>
      <c r="D53" s="85">
        <v>701</v>
      </c>
      <c r="E53" s="85">
        <v>760.8</v>
      </c>
      <c r="F53" s="85">
        <v>713.6</v>
      </c>
      <c r="G53" s="85">
        <v>1620.7</v>
      </c>
      <c r="H53" s="85">
        <v>1460.6</v>
      </c>
      <c r="I53" s="85">
        <v>1380.6</v>
      </c>
      <c r="J53" s="85">
        <v>1380.6</v>
      </c>
      <c r="K53" s="180">
        <f>D53+E53+F53+G53+H53+J53+I53</f>
        <v>8017.9000000000015</v>
      </c>
    </row>
    <row r="54" spans="1:11" s="11" customFormat="1" ht="15.75" thickBot="1">
      <c r="A54" s="255"/>
      <c r="B54" s="255"/>
      <c r="C54" s="3" t="s">
        <v>48</v>
      </c>
      <c r="D54" s="85"/>
      <c r="E54" s="85"/>
      <c r="F54" s="85"/>
      <c r="G54" s="85"/>
      <c r="H54" s="85"/>
      <c r="I54" s="85"/>
      <c r="J54" s="85"/>
      <c r="K54" s="180"/>
    </row>
    <row r="55" spans="1:11" s="11" customFormat="1" ht="18" customHeight="1" thickBot="1">
      <c r="A55" s="253" t="s">
        <v>203</v>
      </c>
      <c r="B55" s="253" t="s">
        <v>216</v>
      </c>
      <c r="C55" s="3" t="s">
        <v>51</v>
      </c>
      <c r="D55" s="85">
        <f t="shared" ref="D55:J55" si="14">SUM(D57:D61)</f>
        <v>0</v>
      </c>
      <c r="E55" s="85">
        <f t="shared" si="14"/>
        <v>0</v>
      </c>
      <c r="F55" s="85">
        <f t="shared" si="14"/>
        <v>0</v>
      </c>
      <c r="G55" s="85">
        <f t="shared" si="14"/>
        <v>145.69999999999999</v>
      </c>
      <c r="H55" s="85">
        <f t="shared" si="14"/>
        <v>145.69999999999999</v>
      </c>
      <c r="I55" s="85">
        <f t="shared" ref="I55" si="15">SUM(I57:I61)</f>
        <v>145.69999999999999</v>
      </c>
      <c r="J55" s="85">
        <f t="shared" si="14"/>
        <v>145.69999999999999</v>
      </c>
      <c r="K55" s="180">
        <f>D55+E55+F55+G55+H55+J55+I55</f>
        <v>582.79999999999995</v>
      </c>
    </row>
    <row r="56" spans="1:11" s="11" customFormat="1" ht="16.5" customHeight="1" thickBot="1">
      <c r="A56" s="254"/>
      <c r="B56" s="254"/>
      <c r="C56" s="3" t="s">
        <v>52</v>
      </c>
      <c r="D56" s="85"/>
      <c r="E56" s="85"/>
      <c r="F56" s="85"/>
      <c r="G56" s="85"/>
      <c r="H56" s="85"/>
      <c r="I56" s="85"/>
      <c r="J56" s="85"/>
      <c r="K56" s="180"/>
    </row>
    <row r="57" spans="1:11" s="11" customFormat="1" ht="15.75" thickBot="1">
      <c r="A57" s="254"/>
      <c r="B57" s="254"/>
      <c r="C57" s="3" t="s">
        <v>53</v>
      </c>
      <c r="D57" s="85"/>
      <c r="E57" s="85"/>
      <c r="F57" s="85"/>
      <c r="G57" s="85"/>
      <c r="H57" s="85"/>
      <c r="I57" s="85"/>
      <c r="J57" s="85"/>
      <c r="K57" s="180"/>
    </row>
    <row r="58" spans="1:11" s="11" customFormat="1" ht="15.75" thickBot="1">
      <c r="A58" s="254"/>
      <c r="B58" s="254"/>
      <c r="C58" s="3" t="s">
        <v>54</v>
      </c>
      <c r="D58" s="85"/>
      <c r="E58" s="85"/>
      <c r="F58" s="85"/>
      <c r="G58" s="85"/>
      <c r="H58" s="85"/>
      <c r="I58" s="85"/>
      <c r="J58" s="85"/>
      <c r="K58" s="180"/>
    </row>
    <row r="59" spans="1:11" s="11" customFormat="1" ht="15.75" thickBot="1">
      <c r="A59" s="254"/>
      <c r="B59" s="254"/>
      <c r="C59" s="3" t="s">
        <v>55</v>
      </c>
      <c r="D59" s="85"/>
      <c r="E59" s="85"/>
      <c r="F59" s="85"/>
      <c r="G59" s="85"/>
      <c r="H59" s="85"/>
      <c r="I59" s="85"/>
      <c r="J59" s="85"/>
      <c r="K59" s="180"/>
    </row>
    <row r="60" spans="1:11" s="11" customFormat="1" ht="15.75" thickBot="1">
      <c r="A60" s="254"/>
      <c r="B60" s="254"/>
      <c r="C60" s="3" t="s">
        <v>65</v>
      </c>
      <c r="D60" s="85">
        <v>0</v>
      </c>
      <c r="E60" s="85">
        <v>0</v>
      </c>
      <c r="F60" s="85">
        <v>0</v>
      </c>
      <c r="G60" s="85">
        <v>145.69999999999999</v>
      </c>
      <c r="H60" s="85">
        <v>145.69999999999999</v>
      </c>
      <c r="I60" s="85">
        <v>145.69999999999999</v>
      </c>
      <c r="J60" s="85">
        <v>145.69999999999999</v>
      </c>
      <c r="K60" s="180">
        <f>D60+E60+F60+G60+H60+J60+I60</f>
        <v>582.79999999999995</v>
      </c>
    </row>
    <row r="61" spans="1:11" s="11" customFormat="1" ht="15.75" thickBot="1">
      <c r="A61" s="255"/>
      <c r="B61" s="255"/>
      <c r="C61" s="3" t="s">
        <v>48</v>
      </c>
      <c r="D61" s="85"/>
      <c r="E61" s="85"/>
      <c r="F61" s="85"/>
      <c r="G61" s="85"/>
      <c r="H61" s="85"/>
      <c r="I61" s="85"/>
      <c r="J61" s="85"/>
      <c r="K61" s="180"/>
    </row>
    <row r="62" spans="1:11" s="11" customFormat="1" ht="18" customHeight="1" thickBot="1">
      <c r="A62" s="253" t="s">
        <v>205</v>
      </c>
      <c r="B62" s="253" t="s">
        <v>217</v>
      </c>
      <c r="C62" s="3" t="s">
        <v>51</v>
      </c>
      <c r="D62" s="85">
        <f t="shared" ref="D62:J62" si="16">SUM(D64:D68)</f>
        <v>0</v>
      </c>
      <c r="E62" s="85">
        <f t="shared" si="16"/>
        <v>0</v>
      </c>
      <c r="F62" s="85">
        <f t="shared" si="16"/>
        <v>0</v>
      </c>
      <c r="G62" s="85">
        <f t="shared" si="16"/>
        <v>48</v>
      </c>
      <c r="H62" s="85">
        <f t="shared" si="16"/>
        <v>48</v>
      </c>
      <c r="I62" s="85">
        <f t="shared" si="16"/>
        <v>48</v>
      </c>
      <c r="J62" s="85">
        <f t="shared" si="16"/>
        <v>48</v>
      </c>
      <c r="K62" s="180">
        <f>D62+E62+F62+G62+H62+J62+I62</f>
        <v>192</v>
      </c>
    </row>
    <row r="63" spans="1:11" s="11" customFormat="1" ht="16.5" customHeight="1" thickBot="1">
      <c r="A63" s="254"/>
      <c r="B63" s="254"/>
      <c r="C63" s="3" t="s">
        <v>52</v>
      </c>
      <c r="D63" s="85"/>
      <c r="E63" s="85"/>
      <c r="F63" s="85"/>
      <c r="G63" s="85"/>
      <c r="H63" s="85"/>
      <c r="I63" s="85"/>
      <c r="J63" s="85"/>
      <c r="K63" s="180"/>
    </row>
    <row r="64" spans="1:11" s="11" customFormat="1" ht="15.75" thickBot="1">
      <c r="A64" s="254"/>
      <c r="B64" s="254"/>
      <c r="C64" s="3" t="s">
        <v>53</v>
      </c>
      <c r="D64" s="85"/>
      <c r="E64" s="85"/>
      <c r="F64" s="85"/>
      <c r="G64" s="85"/>
      <c r="H64" s="85"/>
      <c r="I64" s="85"/>
      <c r="J64" s="85"/>
      <c r="K64" s="180"/>
    </row>
    <row r="65" spans="1:11" s="11" customFormat="1" ht="15.75" thickBot="1">
      <c r="A65" s="254"/>
      <c r="B65" s="254"/>
      <c r="C65" s="3" t="s">
        <v>54</v>
      </c>
      <c r="D65" s="85"/>
      <c r="E65" s="85"/>
      <c r="F65" s="85"/>
      <c r="G65" s="85"/>
      <c r="H65" s="85"/>
      <c r="I65" s="85"/>
      <c r="J65" s="85"/>
      <c r="K65" s="180"/>
    </row>
    <row r="66" spans="1:11" s="11" customFormat="1" ht="15.75" thickBot="1">
      <c r="A66" s="254"/>
      <c r="B66" s="254"/>
      <c r="C66" s="3" t="s">
        <v>55</v>
      </c>
      <c r="D66" s="85"/>
      <c r="E66" s="85"/>
      <c r="F66" s="85"/>
      <c r="G66" s="85"/>
      <c r="H66" s="85"/>
      <c r="I66" s="85"/>
      <c r="J66" s="85"/>
      <c r="K66" s="180"/>
    </row>
    <row r="67" spans="1:11" s="11" customFormat="1" ht="15.75" thickBot="1">
      <c r="A67" s="254"/>
      <c r="B67" s="254"/>
      <c r="C67" s="3" t="s">
        <v>65</v>
      </c>
      <c r="D67" s="85">
        <v>0</v>
      </c>
      <c r="E67" s="85">
        <v>0</v>
      </c>
      <c r="F67" s="85">
        <v>0</v>
      </c>
      <c r="G67" s="85">
        <v>48</v>
      </c>
      <c r="H67" s="85">
        <v>48</v>
      </c>
      <c r="I67" s="85">
        <v>48</v>
      </c>
      <c r="J67" s="85">
        <v>48</v>
      </c>
      <c r="K67" s="180">
        <f>D67+E67+F67+G67+H67+J67+I67</f>
        <v>192</v>
      </c>
    </row>
    <row r="68" spans="1:11" s="11" customFormat="1" ht="15.75" thickBot="1">
      <c r="A68" s="255"/>
      <c r="B68" s="255"/>
      <c r="C68" s="3" t="s">
        <v>48</v>
      </c>
      <c r="D68" s="6"/>
      <c r="E68" s="6"/>
      <c r="F68" s="6"/>
      <c r="G68" s="6"/>
      <c r="H68" s="6"/>
      <c r="I68" s="6"/>
      <c r="J68" s="6"/>
      <c r="K68" s="7"/>
    </row>
  </sheetData>
  <mergeCells count="26">
    <mergeCell ref="A55:A61"/>
    <mergeCell ref="B55:B61"/>
    <mergeCell ref="A62:A68"/>
    <mergeCell ref="B62:B68"/>
    <mergeCell ref="A9:A12"/>
    <mergeCell ref="B9:B12"/>
    <mergeCell ref="A48:A54"/>
    <mergeCell ref="B48:B54"/>
    <mergeCell ref="A41:A47"/>
    <mergeCell ref="B41:B47"/>
    <mergeCell ref="A34:A40"/>
    <mergeCell ref="B34:B40"/>
    <mergeCell ref="A20:A26"/>
    <mergeCell ref="B20:B26"/>
    <mergeCell ref="A27:A33"/>
    <mergeCell ref="B27:B33"/>
    <mergeCell ref="B7:E7"/>
    <mergeCell ref="C6:K6"/>
    <mergeCell ref="D5:K5"/>
    <mergeCell ref="F4:K4"/>
    <mergeCell ref="A13:A19"/>
    <mergeCell ref="B13:B19"/>
    <mergeCell ref="C9:C12"/>
    <mergeCell ref="D9:K9"/>
    <mergeCell ref="D10:K10"/>
    <mergeCell ref="K11:K12"/>
  </mergeCells>
  <pageMargins left="0.9055118110236221" right="0.51181102362204722" top="0.55118110236220474" bottom="0.55118110236220474" header="0.31496062992125984" footer="0.31496062992125984"/>
  <pageSetup paperSize="9" scale="7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srt</cp:lastModifiedBy>
  <cp:lastPrinted>2018-08-13T07:43:50Z</cp:lastPrinted>
  <dcterms:created xsi:type="dcterms:W3CDTF">2013-10-01T04:55:37Z</dcterms:created>
  <dcterms:modified xsi:type="dcterms:W3CDTF">2020-11-16T08:25:28Z</dcterms:modified>
</cp:coreProperties>
</file>